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تقارير القسم\تقرير المنشآت الفندقية\2019\Q1\"/>
    </mc:Choice>
  </mc:AlternateContent>
  <bookViews>
    <workbookView xWindow="0" yWindow="0" windowWidth="20490" windowHeight="7755"/>
  </bookViews>
  <sheets>
    <sheet name="Arabic" sheetId="1" r:id="rId1"/>
    <sheet name="En" sheetId="3" r:id="rId2"/>
  </sheets>
  <definedNames>
    <definedName name="_Toc398020490" localSheetId="1">En!$A$30</definedName>
    <definedName name="_Toc445288749" localSheetId="1">En!$A$4</definedName>
    <definedName name="_Toc445288750" localSheetId="1">En!$A$17</definedName>
    <definedName name="_Toc445288752" localSheetId="1">En!$A$41</definedName>
    <definedName name="_Toc445288753" localSheetId="1">En!$A$56</definedName>
    <definedName name="_Toc445288754" localSheetId="1">En!$A$71</definedName>
    <definedName name="_Toc445288757" localSheetId="1">En!$A$117</definedName>
    <definedName name="_xlnm.Print_Area" localSheetId="0">Arabic!$A$1:$F$121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1" l="1"/>
  <c r="D92" i="1"/>
  <c r="E92" i="1"/>
  <c r="B92" i="1"/>
  <c r="F84" i="1"/>
  <c r="F85" i="1"/>
  <c r="F86" i="1"/>
  <c r="F87" i="1"/>
  <c r="F88" i="1"/>
  <c r="F89" i="1"/>
  <c r="F90" i="1"/>
  <c r="F91" i="1"/>
  <c r="F83" i="1"/>
  <c r="C78" i="1"/>
  <c r="B78" i="1"/>
  <c r="C64" i="1"/>
  <c r="D64" i="1"/>
  <c r="E64" i="1"/>
  <c r="B64" i="1"/>
  <c r="F56" i="1"/>
  <c r="F57" i="1"/>
  <c r="F58" i="1"/>
  <c r="F59" i="1"/>
  <c r="F60" i="1"/>
  <c r="F61" i="1"/>
  <c r="F62" i="1"/>
  <c r="F63" i="1"/>
  <c r="F55" i="1"/>
  <c r="F64" i="1" s="1"/>
  <c r="F92" i="1" l="1"/>
  <c r="C50" i="1" l="1"/>
  <c r="B50" i="1"/>
  <c r="D34" i="1"/>
  <c r="C34" i="1"/>
  <c r="B34" i="1"/>
  <c r="D32" i="1"/>
  <c r="D31" i="1"/>
  <c r="C32" i="1"/>
  <c r="C31" i="1"/>
  <c r="B32" i="1"/>
  <c r="B31" i="1"/>
  <c r="C24" i="1"/>
  <c r="B24" i="1"/>
  <c r="C21" i="1"/>
  <c r="C22" i="1"/>
  <c r="B22" i="1"/>
  <c r="B21" i="1"/>
  <c r="D98" i="1" l="1"/>
  <c r="D69" i="1"/>
  <c r="D21" i="1"/>
  <c r="D114" i="1" l="1"/>
  <c r="D115" i="1"/>
  <c r="D116" i="1"/>
  <c r="D113" i="1"/>
  <c r="E78" i="1" l="1"/>
  <c r="D78" i="1"/>
  <c r="D70" i="1"/>
  <c r="D71" i="1"/>
  <c r="D72" i="1"/>
  <c r="D73" i="1"/>
  <c r="D74" i="1"/>
  <c r="D75" i="1"/>
  <c r="D76" i="1"/>
  <c r="D77" i="1"/>
  <c r="D50" i="1"/>
  <c r="D42" i="1"/>
  <c r="D43" i="1"/>
  <c r="D44" i="1"/>
  <c r="D45" i="1"/>
  <c r="D46" i="1"/>
  <c r="D47" i="1"/>
  <c r="D48" i="1"/>
  <c r="D49" i="1"/>
  <c r="D41" i="1"/>
  <c r="D99" i="1" l="1"/>
  <c r="D100" i="1"/>
  <c r="D101" i="1"/>
  <c r="D102" i="1"/>
  <c r="D103" i="1"/>
  <c r="D104" i="1"/>
  <c r="D105" i="1"/>
  <c r="D106" i="1"/>
  <c r="D107" i="1"/>
  <c r="E70" i="1"/>
  <c r="E71" i="1"/>
  <c r="E72" i="1"/>
  <c r="E73" i="1"/>
  <c r="E74" i="1"/>
  <c r="E75" i="1"/>
  <c r="E76" i="1"/>
  <c r="E77" i="1"/>
  <c r="E69" i="1"/>
  <c r="E50" i="1"/>
  <c r="E42" i="1"/>
  <c r="E43" i="1"/>
  <c r="E44" i="1"/>
  <c r="E45" i="1"/>
  <c r="E46" i="1"/>
  <c r="E47" i="1"/>
  <c r="E48" i="1"/>
  <c r="E49" i="1"/>
  <c r="E41" i="1"/>
  <c r="D13" i="1"/>
  <c r="D11" i="1"/>
  <c r="D10" i="1"/>
  <c r="D9" i="1"/>
  <c r="D8" i="1"/>
  <c r="D12" i="1"/>
  <c r="D14" i="1"/>
  <c r="D7" i="1"/>
  <c r="D19" i="1" l="1"/>
  <c r="D20" i="1"/>
  <c r="E32" i="1" l="1"/>
  <c r="E31" i="1"/>
  <c r="D22" i="1"/>
</calcChain>
</file>

<file path=xl/sharedStrings.xml><?xml version="1.0" encoding="utf-8"?>
<sst xmlns="http://schemas.openxmlformats.org/spreadsheetml/2006/main" count="280" uniqueCount="111">
  <si>
    <t>المجموع</t>
  </si>
  <si>
    <t xml:space="preserve">عدد المنشآت الفندقية </t>
  </si>
  <si>
    <t xml:space="preserve">عدد الغرف </t>
  </si>
  <si>
    <t xml:space="preserve">عدد النزلاء (بالألف) </t>
  </si>
  <si>
    <t xml:space="preserve">عدد ليالي الإقامة (بالألف) </t>
  </si>
  <si>
    <t xml:space="preserve">متوسط مدة الإقامة (ليلة) </t>
  </si>
  <si>
    <t>معدّل الإشغال (%)</t>
  </si>
  <si>
    <t>معدّل إيراد الغرف الفندقية (بالدرهم)</t>
  </si>
  <si>
    <t>معدّل إيراد الغرف المتاحة (بالدرهم)</t>
  </si>
  <si>
    <t>التغير %</t>
  </si>
  <si>
    <t xml:space="preserve">الفنادق </t>
  </si>
  <si>
    <t xml:space="preserve">الشقق الفندقية </t>
  </si>
  <si>
    <t xml:space="preserve">المجموع </t>
  </si>
  <si>
    <t xml:space="preserve">أبوظبي </t>
  </si>
  <si>
    <t>العين</t>
  </si>
  <si>
    <t>التغير%</t>
  </si>
  <si>
    <t>الإمارات</t>
  </si>
  <si>
    <t xml:space="preserve">دول مجلس التعاون الخليجي </t>
  </si>
  <si>
    <t>دول عربية أخرى</t>
  </si>
  <si>
    <t>آسيا باستثناء الدول العربية</t>
  </si>
  <si>
    <t>أوروبا</t>
  </si>
  <si>
    <t>أمريكا الشمالية وأمريكا الجنوبية</t>
  </si>
  <si>
    <t>أفريقيا باستثناء الدول العربية</t>
  </si>
  <si>
    <t>أستراليا والمحيط الهادئ</t>
  </si>
  <si>
    <t>غير مبيّن</t>
  </si>
  <si>
    <t>خمسة نجوم</t>
  </si>
  <si>
    <t>أربعة نجوم</t>
  </si>
  <si>
    <t>ثلاثة نجوم وأقل</t>
  </si>
  <si>
    <t>شقق فندقية</t>
  </si>
  <si>
    <t>(مليون درهم)</t>
  </si>
  <si>
    <t xml:space="preserve">نوع الإيراد </t>
  </si>
  <si>
    <t xml:space="preserve">إيراد الغرف </t>
  </si>
  <si>
    <t xml:space="preserve">إيراد الطعام والشراب </t>
  </si>
  <si>
    <t xml:space="preserve">يرادات أخرى </t>
  </si>
  <si>
    <t>مجموع الإيرادات</t>
  </si>
  <si>
    <t>(ليلة/زائر)</t>
  </si>
  <si>
    <t>المؤشر</t>
  </si>
  <si>
    <t>الجنسية</t>
  </si>
  <si>
    <t xml:space="preserve">الجنسية </t>
  </si>
  <si>
    <t>منطقة الظفرة</t>
  </si>
  <si>
    <r>
      <rPr>
        <sz val="8"/>
        <color rgb="FFFF0000"/>
        <rFont val="Tahoma"/>
        <family val="2"/>
      </rPr>
      <t>المصدر:</t>
    </r>
    <r>
      <rPr>
        <sz val="8"/>
        <color rgb="FF595959"/>
        <rFont val="Tahoma"/>
        <family val="2"/>
      </rPr>
      <t xml:space="preserve"> دائرة الثقافة والسياحة</t>
    </r>
  </si>
  <si>
    <t>الربع الأول 2018</t>
  </si>
  <si>
    <t>Indicator</t>
  </si>
  <si>
    <t>Change %</t>
  </si>
  <si>
    <t>Number of hotel establishments</t>
  </si>
  <si>
    <t>Number of rooms</t>
  </si>
  <si>
    <t>Number of guests (thousand)</t>
  </si>
  <si>
    <t>Number of guest nights (thousand)</t>
  </si>
  <si>
    <t>Average length of stay (nights)</t>
  </si>
  <si>
    <t>Occupancy rate (%)</t>
  </si>
  <si>
    <r>
      <rPr>
        <sz val="10"/>
        <color rgb="FFFF0000"/>
        <rFont val="Tohama"/>
      </rPr>
      <t>Source:</t>
    </r>
    <r>
      <rPr>
        <sz val="10"/>
        <color rgb="FF595959"/>
        <rFont val="Tohama"/>
      </rPr>
      <t xml:space="preserve"> Department of Culture and Tourism</t>
    </r>
  </si>
  <si>
    <t>Hotels</t>
  </si>
  <si>
    <t>Hotel apartments</t>
  </si>
  <si>
    <t>Combined</t>
  </si>
  <si>
    <t>Abu Dhabi</t>
  </si>
  <si>
    <t>Al Ain</t>
  </si>
  <si>
    <t>Al Dhafra</t>
  </si>
  <si>
    <t>Nationality</t>
  </si>
  <si>
    <t>Change (%)</t>
  </si>
  <si>
    <t>UAE</t>
  </si>
  <si>
    <t>GCC</t>
  </si>
  <si>
    <t>Other Arab countries</t>
  </si>
  <si>
    <t>Asia (excluding Arab countries)</t>
  </si>
  <si>
    <t>Europe</t>
  </si>
  <si>
    <t>North and South America</t>
  </si>
  <si>
    <t>Africa (excluding Arab countries)</t>
  </si>
  <si>
    <t>Australia and Asia Pacific</t>
  </si>
  <si>
    <t>Not mentioned</t>
  </si>
  <si>
    <t xml:space="preserve">Total </t>
  </si>
  <si>
    <t>5-star</t>
  </si>
  <si>
    <t>4-star</t>
  </si>
  <si>
    <t>3-star or less</t>
  </si>
  <si>
    <t>Total</t>
  </si>
  <si>
    <t>change %</t>
  </si>
  <si>
    <t xml:space="preserve"> (Night/ Guest)</t>
  </si>
  <si>
    <t xml:space="preserve"> (AED million)</t>
  </si>
  <si>
    <t>Revenue Type</t>
  </si>
  <si>
    <t>Room</t>
  </si>
  <si>
    <t>Food and beverages</t>
  </si>
  <si>
    <t>Other revenues</t>
  </si>
  <si>
    <t>Total revenues</t>
  </si>
  <si>
    <t>Q1, 2018</t>
  </si>
  <si>
    <t>Average</t>
  </si>
  <si>
    <t>المعدل الكلي</t>
  </si>
  <si>
    <t>Average room Rate (AED)</t>
  </si>
  <si>
    <t>Revenue Per Available Room (AED)</t>
  </si>
  <si>
    <t>إحصاءات المنشآت الفندقية - الربع الأول 2019</t>
  </si>
  <si>
    <t xml:space="preserve"> جدول 1:  المؤشرات الرئيسية للمنشآت الفندقية، الربع الأول 2018- 2019</t>
  </si>
  <si>
    <t xml:space="preserve"> جدول 4: نزلاء المنشآت الفندقية حسب الجنسية،الربع الأول 2018-2019</t>
  </si>
  <si>
    <t>الربع الأول 2019</t>
  </si>
  <si>
    <t xml:space="preserve"> جدول 9: إيرادات المنشآت الفندقية حسب نوع الإيراد، الربع الأول 2018-2019</t>
  </si>
  <si>
    <t xml:space="preserve"> جدول 8: متوسط مدة الإقامة حسب الجنسية، الربع الأول 2018-2019</t>
  </si>
  <si>
    <t xml:space="preserve"> جدول 7: ليالي الإقامة للمنشآت الفندقية حسب الجنسية والتصنيف، الربع الأول 2019</t>
  </si>
  <si>
    <t xml:space="preserve"> جدول 6: ليالي الإقامة حسب الجنسية، الربع الأول 2018-2019</t>
  </si>
  <si>
    <t xml:space="preserve"> جدول 5: نزلاء المنشآت الفندقية حسب الجنسية والتصنيف، الربع الأول 2019</t>
  </si>
  <si>
    <t xml:space="preserve"> جدول 3:  المؤشرات الرئيسية للمنشآت الفندقية حسب نوع الأقليم، الربع الأول 2019</t>
  </si>
  <si>
    <t xml:space="preserve"> جدول 2:  المؤشرات الرئيسية للمنشآت الفندقية حسب نوع المنشأة، الربع الأول 2019</t>
  </si>
  <si>
    <t>%2019</t>
  </si>
  <si>
    <t xml:space="preserve"> Hotel Establishments Statistics- Quarter 1, 2019</t>
  </si>
  <si>
    <t>Table 1: Key indicators of Hotel Establishments, Q1 2018-2019</t>
  </si>
  <si>
    <t>Table 4: Guests of Hotel Establishments by nationality, Q1 2018-2019</t>
  </si>
  <si>
    <t>Table 6: Guest nights of Hotel Establishments by nationality, Q1 2018-2019</t>
  </si>
  <si>
    <t>Table 8: Average length of stay in Hotel Establishments by nationality, Q1 2018-2019</t>
  </si>
  <si>
    <t>Table 9: Revenues of Hotel Establishments by type of revenue, Q1 2018-2019</t>
  </si>
  <si>
    <t>Q1, 2019</t>
  </si>
  <si>
    <t>Table 2: Key indicators of Hotel Establishments by type, Q1 - 2019</t>
  </si>
  <si>
    <t>Table 3: Key indicators of Hotel Establishments by region, Q1 - 2019</t>
  </si>
  <si>
    <t>2019 (share%)</t>
  </si>
  <si>
    <t>Table 5: Guests of Hotel Establishments by nationality and classification, Q1 - 2019</t>
  </si>
  <si>
    <t>Table 7: Guest nights of Hotel Establishments by nationality and classification, Q1-2019</t>
  </si>
  <si>
    <t>ملاحظة: تم التحديث على البيانات في شهر مايو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</si>
</sst>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0.0"/>
    <numFmt numFmtId="167" formatCode="_(* #,##0_);_(* \(#,##0\);_(* &quot;-&quot;??_);_(@_)"/>
    <numFmt numFmtId="168" formatCode="0.0%"/>
  </numFmts>
  <fonts count="23">
    <font>
      <sz val="11"/>
      <color theme="1"/>
      <name val="Calibri"/>
      <family val="2"/>
      <scheme val="minor"/>
    </font>
    <font>
      <b/>
      <sz val="11"/>
      <color rgb="FF595959"/>
      <name val="Tahoma"/>
      <family val="2"/>
    </font>
    <font>
      <sz val="9"/>
      <color rgb="FF595959"/>
      <name val="Tahoma"/>
      <family val="2"/>
    </font>
    <font>
      <b/>
      <sz val="10"/>
      <color theme="0"/>
      <name val="Tahoma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  <font>
      <sz val="8"/>
      <color rgb="FF595959"/>
      <name val="Tahoma"/>
      <family val="2"/>
    </font>
    <font>
      <sz val="11"/>
      <color rgb="FF8BD3D4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4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FF0000"/>
      <name val="Tahoma"/>
      <family val="2"/>
    </font>
    <font>
      <b/>
      <sz val="10"/>
      <color theme="0"/>
      <name val="Calibri"/>
      <family val="2"/>
      <scheme val="minor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0"/>
      <color rgb="FF595959"/>
      <name val="Tohama"/>
    </font>
    <font>
      <sz val="10"/>
      <color rgb="FFFF0000"/>
      <name val="Tohama"/>
    </font>
    <font>
      <b/>
      <sz val="9"/>
      <color rgb="FF595959"/>
      <name val="Tahoma"/>
      <family val="2"/>
    </font>
    <font>
      <b/>
      <sz val="8"/>
      <color rgb="FF595959"/>
      <name val="Tahoma"/>
      <family val="2"/>
    </font>
    <font>
      <b/>
      <sz val="10"/>
      <color rgb="FFFF0000"/>
      <name val="Tahoma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rgb="FF000000"/>
      </patternFill>
    </fill>
    <fill>
      <patternFill patternType="solid">
        <fgColor rgb="FFDADDDF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ADDD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9" fontId="1" fillId="0" borderId="0">
      <alignment horizontal="right" vertical="center" readingOrder="2"/>
    </xf>
    <xf numFmtId="0" fontId="2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4" fillId="0" borderId="0" applyBorder="0">
      <alignment horizontal="right" vertical="center" wrapText="1" readingOrder="2"/>
    </xf>
    <xf numFmtId="164" fontId="4" fillId="0" borderId="0">
      <alignment horizontal="right" vertical="center" readingOrder="2"/>
    </xf>
    <xf numFmtId="0" fontId="6" fillId="0" borderId="0">
      <alignment horizontal="right" vertical="center" readingOrder="2"/>
    </xf>
    <xf numFmtId="164" fontId="5" fillId="3" borderId="0">
      <alignment horizontal="right" vertical="center" readingOrder="2"/>
    </xf>
    <xf numFmtId="0" fontId="9" fillId="0" borderId="0"/>
    <xf numFmtId="0" fontId="11" fillId="0" borderId="0">
      <alignment wrapText="1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9" fontId="14" fillId="2" borderId="0">
      <alignment horizontal="right" vertical="center" wrapText="1" readingOrder="1"/>
    </xf>
    <xf numFmtId="9" fontId="12" fillId="0" borderId="0" applyFont="0" applyFill="0" applyBorder="0" applyAlignment="0" applyProtection="0"/>
  </cellStyleXfs>
  <cellXfs count="74">
    <xf numFmtId="0" fontId="0" fillId="0" borderId="0" xfId="0"/>
    <xf numFmtId="0" fontId="7" fillId="0" borderId="0" xfId="0" applyFont="1" applyFill="1" applyBorder="1" applyAlignment="1">
      <alignment vertical="center" readingOrder="2"/>
    </xf>
    <xf numFmtId="0" fontId="7" fillId="0" borderId="0" xfId="0" applyFont="1" applyFill="1" applyBorder="1" applyAlignment="1">
      <alignment horizontal="center" vertical="center" readingOrder="2"/>
    </xf>
    <xf numFmtId="49" fontId="8" fillId="4" borderId="0" xfId="3" applyFont="1" applyFill="1" applyBorder="1">
      <alignment horizontal="right" vertical="center" wrapText="1" readingOrder="2"/>
    </xf>
    <xf numFmtId="0" fontId="4" fillId="0" borderId="0" xfId="4" applyFont="1" applyFill="1" applyBorder="1">
      <alignment horizontal="right" vertical="center" wrapText="1"/>
    </xf>
    <xf numFmtId="0" fontId="6" fillId="0" borderId="0" xfId="6" applyFont="1" applyFill="1" applyBorder="1" applyAlignment="1">
      <alignment vertical="center" readingOrder="2"/>
    </xf>
    <xf numFmtId="0" fontId="4" fillId="0" borderId="1" xfId="4" applyFont="1" applyFill="1" applyBorder="1">
      <alignment horizontal="right" vertical="center" wrapText="1"/>
    </xf>
    <xf numFmtId="3" fontId="4" fillId="0" borderId="0" xfId="5" applyNumberFormat="1" applyFont="1" applyFill="1" applyBorder="1">
      <alignment horizontal="right" vertical="center"/>
    </xf>
    <xf numFmtId="3" fontId="5" fillId="0" borderId="0" xfId="5" applyNumberFormat="1" applyFont="1" applyFill="1" applyBorder="1">
      <alignment horizontal="right" vertical="center"/>
    </xf>
    <xf numFmtId="3" fontId="4" fillId="0" borderId="1" xfId="5" applyNumberFormat="1" applyFont="1" applyFill="1" applyBorder="1">
      <alignment horizontal="right" vertical="center"/>
    </xf>
    <xf numFmtId="164" fontId="4" fillId="0" borderId="0" xfId="5" applyNumberFormat="1" applyFont="1" applyFill="1" applyBorder="1">
      <alignment horizontal="right" vertical="center"/>
    </xf>
    <xf numFmtId="164" fontId="5" fillId="0" borderId="0" xfId="5" applyNumberFormat="1" applyFont="1" applyFill="1" applyBorder="1">
      <alignment horizontal="right" vertical="center"/>
    </xf>
    <xf numFmtId="164" fontId="5" fillId="5" borderId="1" xfId="7" applyFill="1" applyBorder="1">
      <alignment horizontal="right" vertical="center"/>
    </xf>
    <xf numFmtId="3" fontId="5" fillId="5" borderId="1" xfId="7" applyNumberFormat="1" applyFill="1" applyBorder="1">
      <alignment horizontal="right" vertical="center"/>
    </xf>
    <xf numFmtId="49" fontId="8" fillId="0" borderId="0" xfId="3" applyFont="1" applyFill="1" applyBorder="1">
      <alignment horizontal="right" vertical="center" wrapText="1" readingOrder="2"/>
    </xf>
    <xf numFmtId="0" fontId="0" fillId="0" borderId="0" xfId="0" applyFill="1"/>
    <xf numFmtId="0" fontId="2" fillId="0" borderId="0" xfId="2">
      <alignment horizontal="right" vertical="center"/>
    </xf>
    <xf numFmtId="165" fontId="0" fillId="0" borderId="0" xfId="10" applyNumberFormat="1" applyFont="1"/>
    <xf numFmtId="166" fontId="0" fillId="0" borderId="0" xfId="0" applyNumberFormat="1"/>
    <xf numFmtId="2" fontId="7" fillId="0" borderId="0" xfId="0" applyNumberFormat="1" applyFont="1" applyFill="1" applyBorder="1" applyAlignment="1">
      <alignment vertical="center" readingOrder="2"/>
    </xf>
    <xf numFmtId="2" fontId="0" fillId="0" borderId="0" xfId="0" applyNumberFormat="1"/>
    <xf numFmtId="165" fontId="0" fillId="0" borderId="0" xfId="0" applyNumberFormat="1"/>
    <xf numFmtId="167" fontId="0" fillId="0" borderId="0" xfId="10" applyNumberFormat="1" applyFont="1"/>
    <xf numFmtId="166" fontId="7" fillId="0" borderId="0" xfId="0" applyNumberFormat="1" applyFont="1" applyFill="1" applyBorder="1" applyAlignment="1">
      <alignment vertical="center" readingOrder="2"/>
    </xf>
    <xf numFmtId="3" fontId="5" fillId="0" borderId="1" xfId="5" applyNumberFormat="1" applyFont="1" applyFill="1" applyBorder="1">
      <alignment horizontal="right" vertical="center"/>
    </xf>
    <xf numFmtId="3" fontId="0" fillId="0" borderId="0" xfId="0" applyNumberFormat="1" applyAlignment="1">
      <alignment wrapText="1"/>
    </xf>
    <xf numFmtId="4" fontId="4" fillId="0" borderId="0" xfId="5" applyNumberFormat="1" applyFont="1" applyFill="1" applyBorder="1">
      <alignment horizontal="right" vertical="center"/>
    </xf>
    <xf numFmtId="164" fontId="5" fillId="0" borderId="0" xfId="5" applyNumberFormat="1" applyFont="1" applyFill="1" applyBorder="1">
      <alignment horizontal="right" vertical="center"/>
    </xf>
    <xf numFmtId="164" fontId="5" fillId="5" borderId="1" xfId="7" applyNumberFormat="1" applyFill="1" applyBorder="1">
      <alignment horizontal="right" vertical="center"/>
    </xf>
    <xf numFmtId="0" fontId="8" fillId="4" borderId="0" xfId="3" applyNumberFormat="1" applyFont="1" applyFill="1" applyBorder="1" applyAlignment="1">
      <alignment vertical="center" wrapText="1" readingOrder="2"/>
    </xf>
    <xf numFmtId="9" fontId="8" fillId="4" borderId="0" xfId="3" applyNumberFormat="1" applyFont="1" applyFill="1" applyBorder="1" applyAlignment="1">
      <alignment vertical="center" wrapText="1" readingOrder="1"/>
    </xf>
    <xf numFmtId="168" fontId="0" fillId="0" borderId="0" xfId="13" applyNumberFormat="1" applyFont="1"/>
    <xf numFmtId="167" fontId="5" fillId="5" borderId="1" xfId="10" applyNumberFormat="1" applyFont="1" applyFill="1" applyBorder="1" applyAlignment="1">
      <alignment horizontal="right" vertical="center"/>
    </xf>
    <xf numFmtId="3" fontId="4" fillId="0" borderId="0" xfId="5" applyNumberFormat="1" applyFont="1" applyFill="1" applyBorder="1" applyAlignment="1">
      <alignment vertical="center"/>
    </xf>
    <xf numFmtId="164" fontId="4" fillId="0" borderId="0" xfId="5" applyNumberFormat="1" applyFont="1" applyFill="1" applyBorder="1" applyAlignment="1">
      <alignment vertical="center"/>
    </xf>
    <xf numFmtId="3" fontId="4" fillId="0" borderId="1" xfId="5" applyNumberFormat="1" applyFont="1" applyFill="1" applyBorder="1" applyAlignment="1">
      <alignment vertical="center"/>
    </xf>
    <xf numFmtId="2" fontId="15" fillId="0" borderId="0" xfId="10" applyNumberFormat="1" applyFont="1" applyFill="1" applyBorder="1" applyAlignment="1">
      <alignment vertical="center" wrapText="1" readingOrder="2"/>
    </xf>
    <xf numFmtId="166" fontId="5" fillId="0" borderId="0" xfId="13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vertical="center" readingOrder="2"/>
    </xf>
    <xf numFmtId="166" fontId="5" fillId="5" borderId="1" xfId="13" applyNumberFormat="1" applyFont="1" applyFill="1" applyBorder="1" applyAlignment="1">
      <alignment horizontal="right" vertical="center"/>
    </xf>
    <xf numFmtId="164" fontId="5" fillId="0" borderId="1" xfId="5" applyNumberFormat="1" applyFont="1" applyFill="1" applyBorder="1">
      <alignment horizontal="right" vertical="center"/>
    </xf>
    <xf numFmtId="49" fontId="5" fillId="0" borderId="0" xfId="1" applyFont="1" applyFill="1" applyBorder="1" applyAlignment="1">
      <alignment vertical="center"/>
    </xf>
    <xf numFmtId="0" fontId="16" fillId="6" borderId="0" xfId="0" applyFont="1" applyFill="1" applyAlignment="1">
      <alignment horizontal="left"/>
    </xf>
    <xf numFmtId="0" fontId="16" fillId="6" borderId="0" xfId="0" applyFont="1" applyFill="1" applyAlignment="1">
      <alignment horizontal="right"/>
    </xf>
    <xf numFmtId="0" fontId="17" fillId="0" borderId="0" xfId="0" applyFont="1"/>
    <xf numFmtId="0" fontId="17" fillId="0" borderId="1" xfId="0" applyFont="1" applyBorder="1"/>
    <xf numFmtId="166" fontId="5" fillId="0" borderId="1" xfId="13" applyNumberFormat="1" applyFont="1" applyFill="1" applyBorder="1" applyAlignment="1">
      <alignment horizontal="right" vertical="center"/>
    </xf>
    <xf numFmtId="49" fontId="1" fillId="0" borderId="0" xfId="1" applyFont="1" applyFill="1" applyBorder="1" applyAlignment="1">
      <alignment vertical="center"/>
    </xf>
    <xf numFmtId="0" fontId="16" fillId="6" borderId="0" xfId="0" applyFont="1" applyFill="1" applyAlignment="1">
      <alignment horizontal="left" vertical="center" wrapText="1"/>
    </xf>
    <xf numFmtId="0" fontId="16" fillId="6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6" fillId="6" borderId="0" xfId="0" applyFont="1" applyFill="1" applyAlignment="1">
      <alignment horizontal="right" vertical="center" wrapText="1"/>
    </xf>
    <xf numFmtId="164" fontId="5" fillId="5" borderId="1" xfId="7" applyFill="1" applyBorder="1" applyAlignment="1">
      <alignment horizontal="left" vertical="center"/>
    </xf>
    <xf numFmtId="49" fontId="19" fillId="0" borderId="0" xfId="1" applyFont="1" applyFill="1" applyBorder="1" applyAlignment="1">
      <alignment horizontal="left" vertical="center"/>
    </xf>
    <xf numFmtId="49" fontId="1" fillId="0" borderId="0" xfId="1" applyFont="1" applyFill="1" applyBorder="1" applyAlignment="1">
      <alignment horizontal="left" vertical="center"/>
    </xf>
    <xf numFmtId="4" fontId="5" fillId="5" borderId="1" xfId="7" applyNumberFormat="1" applyFill="1" applyBorder="1">
      <alignment horizontal="right" vertical="center"/>
    </xf>
    <xf numFmtId="49" fontId="20" fillId="0" borderId="0" xfId="1" applyFont="1" applyFill="1" applyBorder="1" applyAlignment="1">
      <alignment horizontal="left" vertical="center"/>
    </xf>
    <xf numFmtId="164" fontId="5" fillId="7" borderId="1" xfId="5" applyNumberFormat="1" applyFont="1" applyFill="1" applyBorder="1">
      <alignment horizontal="right" vertical="center"/>
    </xf>
    <xf numFmtId="166" fontId="5" fillId="7" borderId="1" xfId="13" applyNumberFormat="1" applyFont="1" applyFill="1" applyBorder="1" applyAlignment="1">
      <alignment horizontal="right" vertical="center"/>
    </xf>
    <xf numFmtId="166" fontId="4" fillId="0" borderId="0" xfId="13" applyNumberFormat="1" applyFont="1" applyFill="1" applyBorder="1" applyAlignment="1">
      <alignment horizontal="right" vertical="center"/>
    </xf>
    <xf numFmtId="1" fontId="4" fillId="0" borderId="0" xfId="13" applyNumberFormat="1" applyFont="1" applyFill="1" applyBorder="1" applyAlignment="1">
      <alignment vertical="center"/>
    </xf>
    <xf numFmtId="1" fontId="4" fillId="0" borderId="0" xfId="13" applyNumberFormat="1" applyFont="1" applyFill="1" applyBorder="1" applyAlignment="1">
      <alignment horizontal="right" vertical="center"/>
    </xf>
    <xf numFmtId="1" fontId="5" fillId="0" borderId="0" xfId="13" applyNumberFormat="1" applyFont="1" applyFill="1" applyBorder="1" applyAlignment="1">
      <alignment horizontal="right" vertical="center"/>
    </xf>
    <xf numFmtId="3" fontId="4" fillId="0" borderId="0" xfId="5" applyNumberFormat="1" applyFont="1" applyFill="1" applyBorder="1" applyAlignment="1">
      <alignment horizontal="right"/>
    </xf>
    <xf numFmtId="49" fontId="0" fillId="0" borderId="0" xfId="0" applyNumberFormat="1"/>
    <xf numFmtId="168" fontId="15" fillId="0" borderId="0" xfId="13" applyNumberFormat="1" applyFont="1" applyFill="1" applyBorder="1" applyAlignment="1">
      <alignment vertical="center" wrapText="1" readingOrder="1"/>
    </xf>
    <xf numFmtId="164" fontId="21" fillId="0" borderId="0" xfId="5" applyNumberFormat="1" applyFont="1" applyFill="1" applyBorder="1">
      <alignment horizontal="right" vertical="center"/>
    </xf>
    <xf numFmtId="3" fontId="0" fillId="0" borderId="0" xfId="0" applyNumberFormat="1"/>
    <xf numFmtId="164" fontId="0" fillId="0" borderId="0" xfId="0" applyNumberFormat="1" applyAlignment="1">
      <alignment wrapText="1"/>
    </xf>
    <xf numFmtId="0" fontId="10" fillId="0" borderId="0" xfId="8" applyFont="1" applyFill="1" applyBorder="1" applyAlignment="1">
      <alignment horizontal="center" vertical="center" wrapText="1"/>
    </xf>
    <xf numFmtId="49" fontId="1" fillId="0" borderId="0" xfId="1" applyFont="1" applyFill="1" applyBorder="1" applyAlignment="1">
      <alignment horizontal="right" vertical="center"/>
    </xf>
    <xf numFmtId="49" fontId="1" fillId="0" borderId="0" xfId="1" applyFont="1" applyFill="1" applyBorder="1" applyAlignment="1">
      <alignment horizontal="center" vertical="center"/>
    </xf>
    <xf numFmtId="49" fontId="1" fillId="0" borderId="0" xfId="1" applyFont="1" applyFill="1" applyBorder="1" applyAlignment="1">
      <alignment horizontal="left" vertical="center"/>
    </xf>
    <xf numFmtId="0" fontId="22" fillId="0" borderId="0" xfId="0" applyFont="1" applyAlignment="1">
      <alignment horizontal="right"/>
    </xf>
  </cellXfs>
  <cellStyles count="14">
    <cellStyle name="1st_Column" xfId="4"/>
    <cellStyle name="Body_Decimal" xfId="5"/>
    <cellStyle name="Comma" xfId="10" builtinId="3"/>
    <cellStyle name="Comma 3" xfId="11"/>
    <cellStyle name="Header" xfId="12"/>
    <cellStyle name="Normal" xfId="0" builtinId="0"/>
    <cellStyle name="Normal 2" xfId="8"/>
    <cellStyle name="Normal 3 2" xfId="9"/>
    <cellStyle name="Percent" xfId="13" builtinId="5"/>
    <cellStyle name="Row_Header" xfId="3"/>
    <cellStyle name="Source" xfId="6"/>
    <cellStyle name="SubTitle" xfId="2"/>
    <cellStyle name="Table_Title" xfId="1"/>
    <cellStyle name="Total_Decimal" xfId="7"/>
  </cellStyles>
  <dxfs count="0"/>
  <tableStyles count="0" defaultTableStyle="TableStyleMedium2" defaultPivotStyle="PivotStyleLight16"/>
  <colors>
    <mruColors>
      <color rgb="FF595959"/>
      <color rgb="FF106169"/>
      <color rgb="FFDADD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rightToLeft="1" tabSelected="1" view="pageBreakPreview" zoomScaleNormal="100" zoomScaleSheetLayoutView="100" workbookViewId="0">
      <selection activeCell="E10" sqref="E10"/>
    </sheetView>
  </sheetViews>
  <sheetFormatPr defaultRowHeight="15"/>
  <cols>
    <col min="1" max="1" width="31.28515625" customWidth="1"/>
    <col min="2" max="3" width="17.42578125" bestFit="1" customWidth="1"/>
    <col min="4" max="4" width="12.5703125" customWidth="1"/>
    <col min="5" max="5" width="15.42578125" customWidth="1"/>
    <col min="6" max="6" width="16.28515625" customWidth="1"/>
  </cols>
  <sheetData>
    <row r="1" spans="1:6" ht="18" customHeight="1">
      <c r="A1" s="69" t="s">
        <v>86</v>
      </c>
      <c r="B1" s="69"/>
      <c r="C1" s="69"/>
      <c r="D1" s="69"/>
      <c r="E1" s="69"/>
      <c r="F1" s="69"/>
    </row>
    <row r="2" spans="1:6" ht="26.25" customHeight="1">
      <c r="A2" s="69"/>
      <c r="B2" s="69"/>
      <c r="C2" s="69"/>
      <c r="D2" s="69"/>
      <c r="E2" s="69"/>
      <c r="F2" s="69"/>
    </row>
    <row r="3" spans="1:6">
      <c r="A3" s="73" t="s">
        <v>110</v>
      </c>
      <c r="B3" s="73"/>
    </row>
    <row r="4" spans="1:6">
      <c r="F4" s="17"/>
    </row>
    <row r="5" spans="1:6" s="1" customFormat="1" ht="14.25">
      <c r="A5" s="70" t="s">
        <v>87</v>
      </c>
      <c r="B5" s="70"/>
      <c r="C5" s="70"/>
      <c r="D5" s="70"/>
    </row>
    <row r="6" spans="1:6" s="1" customFormat="1" ht="14.25" customHeight="1">
      <c r="A6" s="3" t="s">
        <v>36</v>
      </c>
      <c r="B6" s="29" t="s">
        <v>41</v>
      </c>
      <c r="C6" s="29" t="s">
        <v>89</v>
      </c>
      <c r="D6" s="3" t="s">
        <v>9</v>
      </c>
      <c r="E6" s="36"/>
    </row>
    <row r="7" spans="1:6" s="1" customFormat="1" ht="14.25">
      <c r="A7" s="4" t="s">
        <v>1</v>
      </c>
      <c r="B7" s="7">
        <v>163</v>
      </c>
      <c r="C7" s="7">
        <v>169</v>
      </c>
      <c r="D7" s="37">
        <f>(C7-B7)/B7*100</f>
        <v>3.6809815950920246</v>
      </c>
      <c r="E7" s="65"/>
    </row>
    <row r="8" spans="1:6" s="1" customFormat="1" ht="14.25">
      <c r="A8" s="4" t="s">
        <v>2</v>
      </c>
      <c r="B8" s="33">
        <v>31482</v>
      </c>
      <c r="C8" s="7">
        <v>33074</v>
      </c>
      <c r="D8" s="37">
        <f t="shared" ref="D8:D14" si="0">(C8-B8)/B8*100</f>
        <v>5.0568578870465659</v>
      </c>
      <c r="E8" s="65"/>
    </row>
    <row r="9" spans="1:6" s="1" customFormat="1" ht="14.25">
      <c r="A9" s="4" t="s">
        <v>3</v>
      </c>
      <c r="B9" s="33">
        <v>1284.8979999999999</v>
      </c>
      <c r="C9" s="7">
        <v>1291.4739999999999</v>
      </c>
      <c r="D9" s="37">
        <f>(C9-B9)/B9*100</f>
        <v>0.51179159746532576</v>
      </c>
      <c r="E9" s="65"/>
    </row>
    <row r="10" spans="1:6" s="1" customFormat="1" ht="14.25">
      <c r="A10" s="4" t="s">
        <v>4</v>
      </c>
      <c r="B10" s="33">
        <v>3421.7530000000002</v>
      </c>
      <c r="C10" s="7">
        <v>3512.6860000000001</v>
      </c>
      <c r="D10" s="37">
        <f>(C10-B10)/B10*100</f>
        <v>2.6574974873990023</v>
      </c>
      <c r="E10" s="65"/>
      <c r="F10" s="19"/>
    </row>
    <row r="11" spans="1:6" s="1" customFormat="1" ht="14.25">
      <c r="A11" s="4" t="s">
        <v>5</v>
      </c>
      <c r="B11" s="34">
        <v>2.6630541879588887</v>
      </c>
      <c r="C11" s="10">
        <v>2.7199045431808924</v>
      </c>
      <c r="D11" s="37">
        <f>(C11-B11)/B11*100</f>
        <v>2.1347802639185836</v>
      </c>
      <c r="E11" s="65"/>
    </row>
    <row r="12" spans="1:6" s="1" customFormat="1" ht="14.25">
      <c r="A12" s="4" t="s">
        <v>6</v>
      </c>
      <c r="B12" s="60">
        <v>77.797781522524005</v>
      </c>
      <c r="C12" s="61">
        <v>78.856347997044196</v>
      </c>
      <c r="D12" s="37">
        <f t="shared" si="0"/>
        <v>1.3606640881060534</v>
      </c>
      <c r="E12" s="65"/>
    </row>
    <row r="13" spans="1:6" s="1" customFormat="1" ht="27.75" customHeight="1">
      <c r="A13" s="4" t="s">
        <v>7</v>
      </c>
      <c r="B13" s="33">
        <v>364.48745732721056</v>
      </c>
      <c r="C13" s="7">
        <v>418.19546654906827</v>
      </c>
      <c r="D13" s="37">
        <f>(C13-B13)/B13*100</f>
        <v>14.735214653392731</v>
      </c>
      <c r="E13" s="65"/>
    </row>
    <row r="14" spans="1:6" s="1" customFormat="1" ht="14.25">
      <c r="A14" s="6" t="s">
        <v>8</v>
      </c>
      <c r="B14" s="35">
        <v>283.56315572842624</v>
      </c>
      <c r="C14" s="9">
        <v>329.77367240979584</v>
      </c>
      <c r="D14" s="40">
        <f t="shared" si="0"/>
        <v>16.296375515592825</v>
      </c>
      <c r="E14" s="65"/>
    </row>
    <row r="15" spans="1:6" s="1" customFormat="1" ht="14.25">
      <c r="A15" s="5" t="s">
        <v>40</v>
      </c>
      <c r="B15" s="5"/>
      <c r="C15" s="5"/>
    </row>
    <row r="17" spans="1:6" s="1" customFormat="1" ht="14.25">
      <c r="A17" s="70" t="s">
        <v>96</v>
      </c>
      <c r="B17" s="70"/>
      <c r="C17" s="70"/>
      <c r="D17" s="70"/>
      <c r="E17" s="70"/>
    </row>
    <row r="18" spans="1:6" s="1" customFormat="1" ht="14.25" customHeight="1">
      <c r="A18" s="3" t="s">
        <v>36</v>
      </c>
      <c r="B18" s="3" t="s">
        <v>10</v>
      </c>
      <c r="C18" s="3" t="s">
        <v>11</v>
      </c>
      <c r="D18" s="3" t="s">
        <v>12</v>
      </c>
    </row>
    <row r="19" spans="1:6" s="1" customFormat="1" ht="14.25" customHeight="1">
      <c r="A19" s="4" t="s">
        <v>1</v>
      </c>
      <c r="B19" s="7">
        <v>123</v>
      </c>
      <c r="C19" s="7">
        <v>46</v>
      </c>
      <c r="D19" s="8">
        <f t="shared" ref="D19:D20" si="1">B19+C19</f>
        <v>169</v>
      </c>
      <c r="E19" s="8"/>
    </row>
    <row r="20" spans="1:6" s="1" customFormat="1" ht="14.25">
      <c r="A20" s="4" t="s">
        <v>2</v>
      </c>
      <c r="B20" s="7">
        <v>27362</v>
      </c>
      <c r="C20" s="7">
        <v>5712</v>
      </c>
      <c r="D20" s="8">
        <f t="shared" si="1"/>
        <v>33074</v>
      </c>
      <c r="E20" s="8"/>
    </row>
    <row r="21" spans="1:6" s="1" customFormat="1" ht="14.25" customHeight="1">
      <c r="A21" s="4" t="s">
        <v>3</v>
      </c>
      <c r="B21" s="7">
        <f>1174917/1000</f>
        <v>1174.9169999999999</v>
      </c>
      <c r="C21" s="7">
        <f>116557/1000</f>
        <v>116.557</v>
      </c>
      <c r="D21" s="8">
        <f>C21+B21</f>
        <v>1291.4739999999999</v>
      </c>
      <c r="E21" s="8"/>
    </row>
    <row r="22" spans="1:6" s="1" customFormat="1" ht="14.25" customHeight="1">
      <c r="A22" s="4" t="s">
        <v>4</v>
      </c>
      <c r="B22" s="7">
        <f>2876749/1000</f>
        <v>2876.7489999999998</v>
      </c>
      <c r="C22" s="7">
        <f>635937/1000</f>
        <v>635.93700000000001</v>
      </c>
      <c r="D22" s="8">
        <f t="shared" ref="D22" si="2">B22+C22</f>
        <v>3512.6859999999997</v>
      </c>
      <c r="E22" s="8"/>
    </row>
    <row r="23" spans="1:6" s="1" customFormat="1" ht="14.25">
      <c r="A23" s="4" t="s">
        <v>5</v>
      </c>
      <c r="B23" s="10">
        <v>2.4484699770281644</v>
      </c>
      <c r="C23" s="10">
        <v>5.4560172276225369</v>
      </c>
      <c r="D23" s="27">
        <v>2.6648323867249419</v>
      </c>
      <c r="E23" s="66"/>
    </row>
    <row r="24" spans="1:6" s="1" customFormat="1" ht="14.25">
      <c r="A24" s="4" t="s">
        <v>6</v>
      </c>
      <c r="B24" s="61">
        <f>0.777260898441224*100</f>
        <v>77.726089844122399</v>
      </c>
      <c r="C24" s="61">
        <f>0.842184998800887*100</f>
        <v>84.2184998800887</v>
      </c>
      <c r="D24" s="8">
        <v>78.856347997044196</v>
      </c>
      <c r="E24" s="8"/>
    </row>
    <row r="25" spans="1:6" s="1" customFormat="1" ht="14.25">
      <c r="A25" s="4" t="s">
        <v>7</v>
      </c>
      <c r="B25" s="7">
        <v>446.2530657906911</v>
      </c>
      <c r="C25" s="7">
        <v>295.34656166727245</v>
      </c>
      <c r="D25" s="8">
        <v>418.19546654906827</v>
      </c>
      <c r="E25" s="8"/>
    </row>
    <row r="26" spans="1:6" s="1" customFormat="1" ht="14.25">
      <c r="A26" s="6" t="s">
        <v>8</v>
      </c>
      <c r="B26" s="9">
        <v>346.85505884862346</v>
      </c>
      <c r="C26" s="9">
        <v>248.73644368359788</v>
      </c>
      <c r="D26" s="24">
        <v>329.77367240979584</v>
      </c>
      <c r="E26" s="8"/>
    </row>
    <row r="27" spans="1:6" s="1" customFormat="1" ht="14.25" customHeight="1">
      <c r="A27" s="5" t="s">
        <v>40</v>
      </c>
      <c r="B27" s="5"/>
      <c r="C27" s="5"/>
    </row>
    <row r="29" spans="1:6" s="1" customFormat="1" ht="14.25">
      <c r="A29" s="70" t="s">
        <v>95</v>
      </c>
      <c r="B29" s="70"/>
      <c r="C29" s="70"/>
      <c r="D29" s="70"/>
      <c r="E29" s="70"/>
    </row>
    <row r="30" spans="1:6" s="1" customFormat="1" ht="25.5">
      <c r="A30" s="3" t="s">
        <v>36</v>
      </c>
      <c r="B30" s="3" t="s">
        <v>13</v>
      </c>
      <c r="C30" s="3" t="s">
        <v>14</v>
      </c>
      <c r="D30" s="3" t="s">
        <v>39</v>
      </c>
      <c r="E30" s="3" t="s">
        <v>0</v>
      </c>
    </row>
    <row r="31" spans="1:6" s="1" customFormat="1" ht="14.25" customHeight="1">
      <c r="A31" s="4" t="s">
        <v>3</v>
      </c>
      <c r="B31" s="7">
        <f>1121001/1000</f>
        <v>1121.001</v>
      </c>
      <c r="C31" s="7">
        <f>132751/1000</f>
        <v>132.751</v>
      </c>
      <c r="D31" s="7">
        <f>37722/1000</f>
        <v>37.722000000000001</v>
      </c>
      <c r="E31" s="8">
        <f>SUM(B31:D31)</f>
        <v>1291.4739999999999</v>
      </c>
      <c r="F31" s="38"/>
    </row>
    <row r="32" spans="1:6" s="1" customFormat="1" ht="14.25" customHeight="1">
      <c r="A32" s="4" t="s">
        <v>4</v>
      </c>
      <c r="B32" s="7">
        <f>3164372/1000</f>
        <v>3164.3719999999998</v>
      </c>
      <c r="C32" s="7">
        <f>264371/1000</f>
        <v>264.37099999999998</v>
      </c>
      <c r="D32" s="7">
        <f>83943/1000</f>
        <v>83.942999999999998</v>
      </c>
      <c r="E32" s="8">
        <f>SUM(B32:D32)</f>
        <v>3512.6860000000001</v>
      </c>
      <c r="F32" s="38"/>
    </row>
    <row r="33" spans="1:7" s="1" customFormat="1" ht="14.25">
      <c r="A33" s="4" t="s">
        <v>5</v>
      </c>
      <c r="B33" s="10">
        <v>2.8228092570836245</v>
      </c>
      <c r="C33" s="10">
        <v>1.9914802901673057</v>
      </c>
      <c r="D33" s="10">
        <v>2.2253061873707649</v>
      </c>
      <c r="E33" s="11">
        <v>2.6648323867249419</v>
      </c>
      <c r="F33" s="23"/>
    </row>
    <row r="34" spans="1:7" s="1" customFormat="1" ht="14.25" customHeight="1">
      <c r="A34" s="4" t="s">
        <v>6</v>
      </c>
      <c r="B34" s="61">
        <f>0.809665676528918*100</f>
        <v>80.966567652891797</v>
      </c>
      <c r="C34" s="61">
        <f>0.680296646333246*100</f>
        <v>68.0296646333246</v>
      </c>
      <c r="D34" s="61">
        <f>0.500666740748972*100</f>
        <v>50.0666740748972</v>
      </c>
      <c r="E34" s="62">
        <v>78.856347997044196</v>
      </c>
    </row>
    <row r="35" spans="1:7" s="1" customFormat="1" ht="24.75" customHeight="1">
      <c r="A35" s="4" t="s">
        <v>7</v>
      </c>
      <c r="B35" s="7">
        <v>416.36645711824764</v>
      </c>
      <c r="C35" s="7">
        <v>296.06657000046221</v>
      </c>
      <c r="D35" s="7">
        <v>831.93976510191237</v>
      </c>
      <c r="E35" s="8">
        <v>418.19546654906827</v>
      </c>
    </row>
    <row r="36" spans="1:7" s="1" customFormat="1" ht="14.25">
      <c r="A36" s="6" t="s">
        <v>8</v>
      </c>
      <c r="B36" s="9">
        <v>337.11762918659463</v>
      </c>
      <c r="C36" s="9">
        <v>201.41309466270181</v>
      </c>
      <c r="D36" s="9">
        <v>416.52457069303995</v>
      </c>
      <c r="E36" s="24">
        <v>329.77367240979584</v>
      </c>
    </row>
    <row r="37" spans="1:7" s="1" customFormat="1" ht="14.25">
      <c r="A37" s="5" t="s">
        <v>40</v>
      </c>
      <c r="B37" s="5"/>
      <c r="C37" s="5"/>
    </row>
    <row r="39" spans="1:7">
      <c r="A39" s="70" t="s">
        <v>88</v>
      </c>
      <c r="B39" s="70"/>
      <c r="C39" s="70"/>
      <c r="D39" s="70"/>
      <c r="E39" s="1"/>
      <c r="F39" s="1"/>
    </row>
    <row r="40" spans="1:7">
      <c r="A40" s="3" t="s">
        <v>37</v>
      </c>
      <c r="B40" s="29" t="s">
        <v>41</v>
      </c>
      <c r="C40" s="29" t="s">
        <v>89</v>
      </c>
      <c r="D40" s="30">
        <v>20.190000000000001</v>
      </c>
      <c r="E40" s="3" t="s">
        <v>15</v>
      </c>
    </row>
    <row r="41" spans="1:7">
      <c r="A41" s="4" t="s">
        <v>16</v>
      </c>
      <c r="B41" s="7">
        <v>354724</v>
      </c>
      <c r="C41" s="7">
        <v>331878</v>
      </c>
      <c r="D41" s="37">
        <f>C41/$C$50*100</f>
        <v>25.697613734384124</v>
      </c>
      <c r="E41" s="37">
        <f>(C41-B41)/B41*100</f>
        <v>-6.4405002198892651</v>
      </c>
      <c r="F41" s="21"/>
      <c r="G41" s="18"/>
    </row>
    <row r="42" spans="1:7">
      <c r="A42" s="4" t="s">
        <v>17</v>
      </c>
      <c r="B42" s="7">
        <v>68044</v>
      </c>
      <c r="C42" s="7">
        <v>72955</v>
      </c>
      <c r="D42" s="37">
        <f t="shared" ref="D42:D49" si="3">C42/$C$50*100</f>
        <v>5.6489716401569057</v>
      </c>
      <c r="E42" s="37">
        <f t="shared" ref="E42:E49" si="4">(C42-B42)/B42*100</f>
        <v>7.2173887484568811</v>
      </c>
      <c r="F42" s="21"/>
      <c r="G42" s="18"/>
    </row>
    <row r="43" spans="1:7">
      <c r="A43" s="4" t="s">
        <v>18</v>
      </c>
      <c r="B43" s="7">
        <v>134271</v>
      </c>
      <c r="C43" s="7">
        <v>144847</v>
      </c>
      <c r="D43" s="37">
        <f t="shared" si="3"/>
        <v>11.215634228795935</v>
      </c>
      <c r="E43" s="37">
        <f t="shared" si="4"/>
        <v>7.8766077559562371</v>
      </c>
      <c r="F43" s="21"/>
      <c r="G43" s="18"/>
    </row>
    <row r="44" spans="1:7">
      <c r="A44" s="4" t="s">
        <v>19</v>
      </c>
      <c r="B44" s="7">
        <v>350564</v>
      </c>
      <c r="C44" s="7">
        <v>349966</v>
      </c>
      <c r="D44" s="37">
        <f t="shared" si="3"/>
        <v>27.0981839355651</v>
      </c>
      <c r="E44" s="37">
        <f t="shared" si="4"/>
        <v>-0.17058226172681734</v>
      </c>
      <c r="F44" s="21"/>
      <c r="G44" s="18"/>
    </row>
    <row r="45" spans="1:7">
      <c r="A45" s="4" t="s">
        <v>20</v>
      </c>
      <c r="B45" s="7">
        <v>269064</v>
      </c>
      <c r="C45" s="7">
        <v>267445</v>
      </c>
      <c r="D45" s="37">
        <f t="shared" si="3"/>
        <v>20.708508262651822</v>
      </c>
      <c r="E45" s="37">
        <f t="shared" si="4"/>
        <v>-0.60171557696310174</v>
      </c>
      <c r="F45" s="21"/>
      <c r="G45" s="18"/>
    </row>
    <row r="46" spans="1:7">
      <c r="A46" s="4" t="s">
        <v>21</v>
      </c>
      <c r="B46" s="7">
        <v>73520</v>
      </c>
      <c r="C46" s="7">
        <v>85476</v>
      </c>
      <c r="D46" s="37">
        <f t="shared" si="3"/>
        <v>6.6184839958063417</v>
      </c>
      <c r="E46" s="37">
        <f t="shared" si="4"/>
        <v>16.262241566920565</v>
      </c>
      <c r="F46" s="21"/>
      <c r="G46" s="18"/>
    </row>
    <row r="47" spans="1:7">
      <c r="A47" s="4" t="s">
        <v>22</v>
      </c>
      <c r="B47" s="7">
        <v>18695</v>
      </c>
      <c r="C47" s="7">
        <v>22968</v>
      </c>
      <c r="D47" s="37">
        <f t="shared" si="3"/>
        <v>1.7784330152987982</v>
      </c>
      <c r="E47" s="37">
        <f t="shared" si="4"/>
        <v>22.856378710885263</v>
      </c>
      <c r="F47" s="21"/>
      <c r="G47" s="18"/>
    </row>
    <row r="48" spans="1:7">
      <c r="A48" s="4" t="s">
        <v>23</v>
      </c>
      <c r="B48" s="7">
        <v>15442</v>
      </c>
      <c r="C48" s="7">
        <v>15746</v>
      </c>
      <c r="D48" s="37">
        <f t="shared" si="3"/>
        <v>1.2192270227662345</v>
      </c>
      <c r="E48" s="37">
        <f t="shared" si="4"/>
        <v>1.9686569097267193</v>
      </c>
      <c r="F48" s="21"/>
      <c r="G48" s="18"/>
    </row>
    <row r="49" spans="1:7">
      <c r="A49" s="4" t="s">
        <v>24</v>
      </c>
      <c r="B49" s="7">
        <v>574</v>
      </c>
      <c r="C49" s="7">
        <v>193</v>
      </c>
      <c r="D49" s="37">
        <f t="shared" si="3"/>
        <v>1.4944164574741729E-2</v>
      </c>
      <c r="E49" s="37">
        <f t="shared" si="4"/>
        <v>-66.376306620209064</v>
      </c>
      <c r="F49" s="21"/>
      <c r="G49" s="18"/>
    </row>
    <row r="50" spans="1:7">
      <c r="A50" s="12" t="s">
        <v>12</v>
      </c>
      <c r="B50" s="13">
        <f>SUM(B41:B49)</f>
        <v>1284898</v>
      </c>
      <c r="C50" s="13">
        <f>SUM(C41:C49)</f>
        <v>1291474</v>
      </c>
      <c r="D50" s="39">
        <f>C50/$C$50*100</f>
        <v>100</v>
      </c>
      <c r="E50" s="39">
        <f>(C50-B50)/B50*100</f>
        <v>0.5117915974653241</v>
      </c>
    </row>
    <row r="51" spans="1:7">
      <c r="A51" s="5" t="s">
        <v>40</v>
      </c>
    </row>
    <row r="53" spans="1:7" ht="16.5" customHeight="1">
      <c r="A53" s="70" t="s">
        <v>94</v>
      </c>
      <c r="B53" s="70"/>
      <c r="C53" s="70"/>
      <c r="D53" s="70"/>
      <c r="E53" s="1"/>
      <c r="F53" s="1"/>
    </row>
    <row r="54" spans="1:7" ht="25.5">
      <c r="A54" s="3" t="s">
        <v>37</v>
      </c>
      <c r="B54" s="3" t="s">
        <v>25</v>
      </c>
      <c r="C54" s="3" t="s">
        <v>26</v>
      </c>
      <c r="D54" s="3" t="s">
        <v>27</v>
      </c>
      <c r="E54" s="3" t="s">
        <v>28</v>
      </c>
      <c r="F54" s="3" t="s">
        <v>0</v>
      </c>
    </row>
    <row r="55" spans="1:7">
      <c r="A55" s="4" t="s">
        <v>16</v>
      </c>
      <c r="B55" s="7">
        <v>145040</v>
      </c>
      <c r="C55" s="7">
        <v>110996</v>
      </c>
      <c r="D55" s="7">
        <v>42649</v>
      </c>
      <c r="E55" s="7">
        <v>33193</v>
      </c>
      <c r="F55" s="8">
        <f>SUM(B55:E55)</f>
        <v>331878</v>
      </c>
      <c r="G55" s="67"/>
    </row>
    <row r="56" spans="1:7">
      <c r="A56" s="4" t="s">
        <v>17</v>
      </c>
      <c r="B56" s="7">
        <v>30444</v>
      </c>
      <c r="C56" s="7">
        <v>22465</v>
      </c>
      <c r="D56" s="7">
        <v>10866</v>
      </c>
      <c r="E56" s="7">
        <v>9180</v>
      </c>
      <c r="F56" s="8">
        <f t="shared" ref="F56:F63" si="5">SUM(B56:E56)</f>
        <v>72955</v>
      </c>
      <c r="G56" s="67"/>
    </row>
    <row r="57" spans="1:7">
      <c r="A57" s="4" t="s">
        <v>18</v>
      </c>
      <c r="B57" s="7">
        <v>47823</v>
      </c>
      <c r="C57" s="7">
        <v>47474</v>
      </c>
      <c r="D57" s="7">
        <v>32963</v>
      </c>
      <c r="E57" s="7">
        <v>16587</v>
      </c>
      <c r="F57" s="8">
        <f t="shared" si="5"/>
        <v>144847</v>
      </c>
      <c r="G57" s="67"/>
    </row>
    <row r="58" spans="1:7">
      <c r="A58" s="4" t="s">
        <v>19</v>
      </c>
      <c r="B58" s="7">
        <v>138486</v>
      </c>
      <c r="C58" s="7">
        <v>112462</v>
      </c>
      <c r="D58" s="7">
        <v>70178</v>
      </c>
      <c r="E58" s="7">
        <v>28840</v>
      </c>
      <c r="F58" s="8">
        <f t="shared" si="5"/>
        <v>349966</v>
      </c>
      <c r="G58" s="67"/>
    </row>
    <row r="59" spans="1:7">
      <c r="A59" s="4" t="s">
        <v>20</v>
      </c>
      <c r="B59" s="7">
        <v>153543</v>
      </c>
      <c r="C59" s="7">
        <v>72491</v>
      </c>
      <c r="D59" s="7">
        <v>23594</v>
      </c>
      <c r="E59" s="7">
        <v>17817</v>
      </c>
      <c r="F59" s="8">
        <f t="shared" si="5"/>
        <v>267445</v>
      </c>
      <c r="G59" s="67"/>
    </row>
    <row r="60" spans="1:7">
      <c r="A60" s="4" t="s">
        <v>21</v>
      </c>
      <c r="B60" s="7">
        <v>45670</v>
      </c>
      <c r="C60" s="7">
        <v>24591</v>
      </c>
      <c r="D60" s="7">
        <v>8371</v>
      </c>
      <c r="E60" s="7">
        <v>6844</v>
      </c>
      <c r="F60" s="8">
        <f t="shared" si="5"/>
        <v>85476</v>
      </c>
      <c r="G60" s="67"/>
    </row>
    <row r="61" spans="1:7">
      <c r="A61" s="4" t="s">
        <v>22</v>
      </c>
      <c r="B61" s="7">
        <v>7333</v>
      </c>
      <c r="C61" s="7">
        <v>7246</v>
      </c>
      <c r="D61" s="7">
        <v>5870</v>
      </c>
      <c r="E61" s="7">
        <v>2519</v>
      </c>
      <c r="F61" s="8">
        <f t="shared" si="5"/>
        <v>22968</v>
      </c>
      <c r="G61" s="67"/>
    </row>
    <row r="62" spans="1:7">
      <c r="A62" s="4" t="s">
        <v>23</v>
      </c>
      <c r="B62" s="7">
        <v>7073</v>
      </c>
      <c r="C62" s="7">
        <v>4525</v>
      </c>
      <c r="D62" s="7">
        <v>2571</v>
      </c>
      <c r="E62" s="7">
        <v>1577</v>
      </c>
      <c r="F62" s="8">
        <f t="shared" si="5"/>
        <v>15746</v>
      </c>
      <c r="G62" s="67"/>
    </row>
    <row r="63" spans="1:7">
      <c r="A63" s="4" t="s">
        <v>24</v>
      </c>
      <c r="B63" s="7">
        <v>101</v>
      </c>
      <c r="C63" s="7">
        <v>92</v>
      </c>
      <c r="D63" s="7">
        <v>0</v>
      </c>
      <c r="E63" s="7">
        <v>0</v>
      </c>
      <c r="F63" s="8">
        <f t="shared" si="5"/>
        <v>193</v>
      </c>
      <c r="G63" s="67"/>
    </row>
    <row r="64" spans="1:7">
      <c r="A64" s="12" t="s">
        <v>12</v>
      </c>
      <c r="B64" s="13">
        <f>SUM(B55:B63)</f>
        <v>575513</v>
      </c>
      <c r="C64" s="13">
        <f t="shared" ref="C64:F64" si="6">SUM(C55:C63)</f>
        <v>402342</v>
      </c>
      <c r="D64" s="13">
        <f t="shared" si="6"/>
        <v>197062</v>
      </c>
      <c r="E64" s="13">
        <f t="shared" si="6"/>
        <v>116557</v>
      </c>
      <c r="F64" s="13">
        <f t="shared" si="6"/>
        <v>1291474</v>
      </c>
      <c r="G64" s="67"/>
    </row>
    <row r="65" spans="1:7">
      <c r="A65" s="5" t="s">
        <v>40</v>
      </c>
      <c r="B65" s="20"/>
      <c r="C65" s="20"/>
      <c r="D65" s="20"/>
      <c r="E65" s="20"/>
      <c r="F65" s="8"/>
    </row>
    <row r="67" spans="1:7">
      <c r="A67" s="70" t="s">
        <v>93</v>
      </c>
      <c r="B67" s="70"/>
      <c r="C67" s="70"/>
      <c r="D67" s="1"/>
      <c r="E67" s="1"/>
      <c r="F67" s="1"/>
    </row>
    <row r="68" spans="1:7">
      <c r="A68" s="3" t="s">
        <v>37</v>
      </c>
      <c r="B68" s="29" t="s">
        <v>41</v>
      </c>
      <c r="C68" s="29" t="s">
        <v>89</v>
      </c>
      <c r="D68" s="3" t="s">
        <v>97</v>
      </c>
      <c r="E68" s="3" t="s">
        <v>15</v>
      </c>
    </row>
    <row r="69" spans="1:7">
      <c r="A69" s="4" t="s">
        <v>16</v>
      </c>
      <c r="B69" s="7">
        <v>799431</v>
      </c>
      <c r="C69" s="7">
        <v>703885</v>
      </c>
      <c r="D69" s="59">
        <f>C69/$C$78*100</f>
        <v>20.038369498440794</v>
      </c>
      <c r="E69" s="11">
        <f>(C69-B69)/B69*100</f>
        <v>-11.951750682673051</v>
      </c>
      <c r="F69" s="21"/>
      <c r="G69" s="18"/>
    </row>
    <row r="70" spans="1:7">
      <c r="A70" s="4" t="s">
        <v>17</v>
      </c>
      <c r="B70" s="7">
        <v>146693</v>
      </c>
      <c r="C70" s="7">
        <v>163272</v>
      </c>
      <c r="D70" s="59">
        <f t="shared" ref="D70:D77" si="7">C70/$C$78*100</f>
        <v>4.6480670347420743</v>
      </c>
      <c r="E70" s="27">
        <f t="shared" ref="E70:E77" si="8">(C70-B70)/B70*100</f>
        <v>11.301834443361306</v>
      </c>
      <c r="F70" s="21"/>
      <c r="G70" s="18"/>
    </row>
    <row r="71" spans="1:7">
      <c r="A71" s="4" t="s">
        <v>18</v>
      </c>
      <c r="B71" s="7">
        <v>357502</v>
      </c>
      <c r="C71" s="7">
        <v>388878</v>
      </c>
      <c r="D71" s="59">
        <f t="shared" si="7"/>
        <v>11.070673552944953</v>
      </c>
      <c r="E71" s="27">
        <f t="shared" si="8"/>
        <v>8.7764543974579166</v>
      </c>
      <c r="F71" s="21"/>
      <c r="G71" s="18"/>
    </row>
    <row r="72" spans="1:7">
      <c r="A72" s="4" t="s">
        <v>19</v>
      </c>
      <c r="B72" s="7">
        <v>733583</v>
      </c>
      <c r="C72" s="7">
        <v>820842</v>
      </c>
      <c r="D72" s="59">
        <f t="shared" si="7"/>
        <v>23.367929840583532</v>
      </c>
      <c r="E72" s="27">
        <f t="shared" si="8"/>
        <v>11.894904871023456</v>
      </c>
      <c r="F72" s="21"/>
      <c r="G72" s="18"/>
    </row>
    <row r="73" spans="1:7">
      <c r="A73" s="4" t="s">
        <v>20</v>
      </c>
      <c r="B73" s="7">
        <v>1051981</v>
      </c>
      <c r="C73" s="7">
        <v>1058908</v>
      </c>
      <c r="D73" s="59">
        <f t="shared" si="7"/>
        <v>30.145250671423518</v>
      </c>
      <c r="E73" s="27">
        <f t="shared" si="8"/>
        <v>0.6584719686001933</v>
      </c>
      <c r="F73" s="21"/>
      <c r="G73" s="18"/>
    </row>
    <row r="74" spans="1:7">
      <c r="A74" s="4" t="s">
        <v>21</v>
      </c>
      <c r="B74" s="7">
        <v>233426</v>
      </c>
      <c r="C74" s="7">
        <v>258953</v>
      </c>
      <c r="D74" s="59">
        <f t="shared" si="7"/>
        <v>7.3719370305230809</v>
      </c>
      <c r="E74" s="27">
        <f t="shared" si="8"/>
        <v>10.935799782372143</v>
      </c>
      <c r="F74" s="21"/>
      <c r="G74" s="18"/>
    </row>
    <row r="75" spans="1:7">
      <c r="A75" s="4" t="s">
        <v>22</v>
      </c>
      <c r="B75" s="7">
        <v>54372</v>
      </c>
      <c r="C75" s="7">
        <v>67610</v>
      </c>
      <c r="D75" s="59">
        <f t="shared" si="7"/>
        <v>1.924737935585475</v>
      </c>
      <c r="E75" s="27">
        <f t="shared" si="8"/>
        <v>24.347090414183771</v>
      </c>
      <c r="F75" s="21"/>
      <c r="G75" s="18"/>
    </row>
    <row r="76" spans="1:7">
      <c r="A76" s="4" t="s">
        <v>23</v>
      </c>
      <c r="B76" s="7">
        <v>42930</v>
      </c>
      <c r="C76" s="7">
        <v>50074</v>
      </c>
      <c r="D76" s="59">
        <f t="shared" si="7"/>
        <v>1.4255188195016577</v>
      </c>
      <c r="E76" s="27">
        <f t="shared" si="8"/>
        <v>16.641043559282554</v>
      </c>
      <c r="F76" s="21"/>
      <c r="G76" s="18"/>
    </row>
    <row r="77" spans="1:7">
      <c r="A77" s="4" t="s">
        <v>24</v>
      </c>
      <c r="B77" s="7">
        <v>1835</v>
      </c>
      <c r="C77" s="7">
        <v>264</v>
      </c>
      <c r="D77" s="59">
        <f t="shared" si="7"/>
        <v>7.5156162549114827E-3</v>
      </c>
      <c r="E77" s="27">
        <f t="shared" si="8"/>
        <v>-85.613079019073567</v>
      </c>
      <c r="F77" s="21"/>
      <c r="G77" s="18"/>
    </row>
    <row r="78" spans="1:7">
      <c r="A78" s="12" t="s">
        <v>12</v>
      </c>
      <c r="B78" s="32">
        <f>SUM(B69:B77)</f>
        <v>3421753</v>
      </c>
      <c r="C78" s="32">
        <f>SUM(C69:C77)</f>
        <v>3512686</v>
      </c>
      <c r="D78" s="39">
        <f>C78/$C$78*100</f>
        <v>100</v>
      </c>
      <c r="E78" s="39">
        <f>(C78-B78)/B78*100</f>
        <v>2.6574974873990027</v>
      </c>
    </row>
    <row r="79" spans="1:7">
      <c r="A79" s="5" t="s">
        <v>40</v>
      </c>
      <c r="E79" s="11"/>
    </row>
    <row r="81" spans="1:11" ht="12.75" customHeight="1">
      <c r="A81" s="70" t="s">
        <v>92</v>
      </c>
      <c r="B81" s="70"/>
      <c r="C81" s="70"/>
      <c r="D81" s="70"/>
      <c r="E81" s="70"/>
      <c r="F81" s="1"/>
    </row>
    <row r="82" spans="1:11" ht="25.5">
      <c r="A82" s="3" t="s">
        <v>37</v>
      </c>
      <c r="B82" s="3" t="s">
        <v>25</v>
      </c>
      <c r="C82" s="3" t="s">
        <v>26</v>
      </c>
      <c r="D82" s="3" t="s">
        <v>27</v>
      </c>
      <c r="E82" s="3" t="s">
        <v>28</v>
      </c>
      <c r="F82" s="3" t="s">
        <v>0</v>
      </c>
    </row>
    <row r="83" spans="1:11">
      <c r="A83" s="4" t="s">
        <v>16</v>
      </c>
      <c r="B83" s="7">
        <v>312562</v>
      </c>
      <c r="C83" s="7">
        <v>187834</v>
      </c>
      <c r="D83" s="7">
        <v>93393</v>
      </c>
      <c r="E83" s="7">
        <v>110096</v>
      </c>
      <c r="F83" s="7">
        <f>SUM(B83:E83)</f>
        <v>703885</v>
      </c>
    </row>
    <row r="84" spans="1:11">
      <c r="A84" s="4" t="s">
        <v>17</v>
      </c>
      <c r="B84" s="7">
        <v>68452</v>
      </c>
      <c r="C84" s="7">
        <v>45361</v>
      </c>
      <c r="D84" s="7">
        <v>22140</v>
      </c>
      <c r="E84" s="7">
        <v>27319</v>
      </c>
      <c r="F84" s="7">
        <f t="shared" ref="F84:F91" si="9">SUM(B84:E84)</f>
        <v>163272</v>
      </c>
    </row>
    <row r="85" spans="1:11">
      <c r="A85" s="4" t="s">
        <v>18</v>
      </c>
      <c r="B85" s="63">
        <v>118426</v>
      </c>
      <c r="C85" s="63">
        <v>98178</v>
      </c>
      <c r="D85" s="63">
        <v>73437</v>
      </c>
      <c r="E85" s="63">
        <v>98837</v>
      </c>
      <c r="F85" s="7">
        <f t="shared" si="9"/>
        <v>388878</v>
      </c>
    </row>
    <row r="86" spans="1:11">
      <c r="A86" s="4" t="s">
        <v>19</v>
      </c>
      <c r="B86" s="63">
        <v>269185</v>
      </c>
      <c r="C86" s="63">
        <v>214426</v>
      </c>
      <c r="D86" s="63">
        <v>157089</v>
      </c>
      <c r="E86" s="63">
        <v>180142</v>
      </c>
      <c r="F86" s="7">
        <f t="shared" si="9"/>
        <v>820842</v>
      </c>
    </row>
    <row r="87" spans="1:11">
      <c r="A87" s="4" t="s">
        <v>20</v>
      </c>
      <c r="B87" s="63">
        <v>611368</v>
      </c>
      <c r="C87" s="63">
        <v>224361</v>
      </c>
      <c r="D87" s="63">
        <v>86859</v>
      </c>
      <c r="E87" s="63">
        <v>136320</v>
      </c>
      <c r="F87" s="7">
        <f t="shared" si="9"/>
        <v>1058908</v>
      </c>
    </row>
    <row r="88" spans="1:11">
      <c r="A88" s="4" t="s">
        <v>21</v>
      </c>
      <c r="B88" s="63">
        <v>117952</v>
      </c>
      <c r="C88" s="63">
        <v>60763</v>
      </c>
      <c r="D88" s="63">
        <v>23851</v>
      </c>
      <c r="E88" s="63">
        <v>56387</v>
      </c>
      <c r="F88" s="7">
        <f t="shared" si="9"/>
        <v>258953</v>
      </c>
    </row>
    <row r="89" spans="1:11">
      <c r="A89" s="4" t="s">
        <v>22</v>
      </c>
      <c r="B89" s="63">
        <v>19115</v>
      </c>
      <c r="C89" s="63">
        <v>18107</v>
      </c>
      <c r="D89" s="63">
        <v>16680</v>
      </c>
      <c r="E89" s="63">
        <v>13708</v>
      </c>
      <c r="F89" s="7">
        <f t="shared" si="9"/>
        <v>67610</v>
      </c>
    </row>
    <row r="90" spans="1:11">
      <c r="A90" s="4" t="s">
        <v>23</v>
      </c>
      <c r="B90" s="63">
        <v>19183</v>
      </c>
      <c r="C90" s="63">
        <v>11754</v>
      </c>
      <c r="D90" s="63">
        <v>6009</v>
      </c>
      <c r="E90" s="63">
        <v>13128</v>
      </c>
      <c r="F90" s="7">
        <f t="shared" si="9"/>
        <v>50074</v>
      </c>
    </row>
    <row r="91" spans="1:11">
      <c r="A91" s="4" t="s">
        <v>24</v>
      </c>
      <c r="B91" s="7">
        <v>150</v>
      </c>
      <c r="C91" s="7">
        <v>114</v>
      </c>
      <c r="D91" s="7">
        <v>0</v>
      </c>
      <c r="E91" s="7">
        <v>0</v>
      </c>
      <c r="F91" s="7">
        <f t="shared" si="9"/>
        <v>264</v>
      </c>
    </row>
    <row r="92" spans="1:11">
      <c r="A92" s="12" t="s">
        <v>12</v>
      </c>
      <c r="B92" s="13">
        <f>SUM(B83:B91)</f>
        <v>1536393</v>
      </c>
      <c r="C92" s="13">
        <f t="shared" ref="C92:E92" si="10">SUM(C83:C91)</f>
        <v>860898</v>
      </c>
      <c r="D92" s="13">
        <f t="shared" si="10"/>
        <v>479458</v>
      </c>
      <c r="E92" s="13">
        <f t="shared" si="10"/>
        <v>635937</v>
      </c>
      <c r="F92" s="13">
        <f>SUM(F83:F91)</f>
        <v>3512686</v>
      </c>
    </row>
    <row r="93" spans="1:11">
      <c r="A93" s="5" t="s">
        <v>40</v>
      </c>
      <c r="F93" s="8"/>
    </row>
    <row r="95" spans="1:11">
      <c r="A95" s="70" t="s">
        <v>91</v>
      </c>
      <c r="B95" s="70"/>
      <c r="C95" s="70"/>
      <c r="D95" s="70"/>
      <c r="E95" s="1"/>
      <c r="F95" s="1"/>
      <c r="H95" s="64"/>
      <c r="I95" s="64"/>
      <c r="J95" s="64"/>
      <c r="K95" s="64"/>
    </row>
    <row r="96" spans="1:11">
      <c r="A96" s="16" t="s">
        <v>35</v>
      </c>
      <c r="B96" s="2"/>
      <c r="C96" s="2"/>
      <c r="D96" s="1"/>
      <c r="E96" s="1"/>
      <c r="F96" s="1"/>
      <c r="H96" s="64"/>
      <c r="I96" s="64"/>
      <c r="J96" s="64"/>
      <c r="K96" s="64"/>
    </row>
    <row r="97" spans="1:11">
      <c r="A97" s="3" t="s">
        <v>38</v>
      </c>
      <c r="B97" s="29" t="s">
        <v>41</v>
      </c>
      <c r="C97" s="29" t="s">
        <v>89</v>
      </c>
      <c r="D97" s="3" t="s">
        <v>15</v>
      </c>
      <c r="E97" s="14"/>
      <c r="H97" s="64"/>
      <c r="I97" s="64"/>
      <c r="J97" s="64"/>
      <c r="K97" s="64"/>
    </row>
    <row r="98" spans="1:11">
      <c r="A98" s="4" t="s">
        <v>16</v>
      </c>
      <c r="B98" s="10">
        <v>2.2536704592866568</v>
      </c>
      <c r="C98" s="10">
        <v>2.12091491451678</v>
      </c>
      <c r="D98" s="37">
        <f>(C98-B98)/B98*100</f>
        <v>-5.8906369483982663</v>
      </c>
      <c r="E98" s="27"/>
      <c r="H98" s="64"/>
      <c r="I98" s="64"/>
      <c r="J98" s="64"/>
      <c r="K98" s="31"/>
    </row>
    <row r="99" spans="1:11">
      <c r="A99" s="4" t="s">
        <v>17</v>
      </c>
      <c r="B99" s="10">
        <v>2.1558550349773675</v>
      </c>
      <c r="C99" s="10">
        <v>2.2379823178671785</v>
      </c>
      <c r="D99" s="37">
        <f t="shared" ref="D99:D107" si="11">(C99-B99)/B99*100</f>
        <v>3.8094993196364504</v>
      </c>
      <c r="E99" s="27"/>
      <c r="H99" s="64"/>
      <c r="I99" s="64"/>
      <c r="J99" s="64"/>
      <c r="K99" s="31"/>
    </row>
    <row r="100" spans="1:11">
      <c r="A100" s="4" t="s">
        <v>18</v>
      </c>
      <c r="B100" s="10">
        <v>2.662540682649269</v>
      </c>
      <c r="C100" s="10">
        <v>2.6847501156392606</v>
      </c>
      <c r="D100" s="37">
        <f t="shared" si="11"/>
        <v>0.8341443619893476</v>
      </c>
      <c r="E100" s="27"/>
      <c r="H100" s="64"/>
      <c r="I100" s="64"/>
      <c r="J100" s="64"/>
      <c r="K100" s="31"/>
    </row>
    <row r="101" spans="1:11">
      <c r="A101" s="4" t="s">
        <v>19</v>
      </c>
      <c r="B101" s="10">
        <v>2.0925793863602653</v>
      </c>
      <c r="C101" s="10">
        <v>2.3454907048113247</v>
      </c>
      <c r="D101" s="37">
        <f t="shared" si="11"/>
        <v>12.086103882107025</v>
      </c>
      <c r="E101" s="27"/>
      <c r="H101" s="64"/>
      <c r="I101" s="64"/>
      <c r="J101" s="64"/>
      <c r="K101" s="31"/>
    </row>
    <row r="102" spans="1:11">
      <c r="A102" s="4" t="s">
        <v>20</v>
      </c>
      <c r="B102" s="10">
        <v>3.9097798293342847</v>
      </c>
      <c r="C102" s="10">
        <v>3.9593486511245302</v>
      </c>
      <c r="D102" s="37">
        <f t="shared" si="11"/>
        <v>1.2678161930843435</v>
      </c>
      <c r="E102" s="27"/>
      <c r="H102" s="64"/>
      <c r="I102" s="64"/>
      <c r="J102" s="64"/>
      <c r="K102" s="31"/>
    </row>
    <row r="103" spans="1:11">
      <c r="A103" s="4" t="s">
        <v>21</v>
      </c>
      <c r="B103" s="10">
        <v>3.1749999999999998</v>
      </c>
      <c r="C103" s="10">
        <v>3.0295404558004586</v>
      </c>
      <c r="D103" s="37">
        <f t="shared" si="11"/>
        <v>-4.5814029669146841</v>
      </c>
      <c r="E103" s="27"/>
      <c r="H103" s="64"/>
      <c r="I103" s="64"/>
      <c r="J103" s="64"/>
      <c r="K103" s="31"/>
    </row>
    <row r="104" spans="1:11">
      <c r="A104" s="4" t="s">
        <v>22</v>
      </c>
      <c r="B104" s="10">
        <v>2.9083712222519389</v>
      </c>
      <c r="C104" s="10">
        <v>2.9436607453848835</v>
      </c>
      <c r="D104" s="37">
        <f t="shared" si="11"/>
        <v>1.2133775380166265</v>
      </c>
      <c r="E104" s="27"/>
      <c r="H104" s="64"/>
      <c r="I104" s="64"/>
      <c r="J104" s="64"/>
      <c r="K104" s="31"/>
    </row>
    <row r="105" spans="1:11">
      <c r="A105" s="4" t="s">
        <v>23</v>
      </c>
      <c r="B105" s="10">
        <v>2.7800803004792125</v>
      </c>
      <c r="C105" s="10">
        <v>3.1801092340911978</v>
      </c>
      <c r="D105" s="37">
        <f t="shared" si="11"/>
        <v>14.389114355546884</v>
      </c>
      <c r="E105" s="27"/>
      <c r="H105" s="64"/>
      <c r="I105" s="64"/>
      <c r="J105" s="64"/>
      <c r="K105" s="31"/>
    </row>
    <row r="106" spans="1:11">
      <c r="A106" s="4" t="s">
        <v>24</v>
      </c>
      <c r="B106" s="10">
        <v>3.1968641114982579</v>
      </c>
      <c r="C106" s="10">
        <v>1.3678756476683938</v>
      </c>
      <c r="D106" s="37">
        <f t="shared" si="11"/>
        <v>-57.21195521734834</v>
      </c>
      <c r="E106" s="27"/>
      <c r="H106" s="64"/>
      <c r="I106" s="64"/>
      <c r="J106" s="64"/>
      <c r="K106" s="31"/>
    </row>
    <row r="107" spans="1:11">
      <c r="A107" s="12" t="s">
        <v>83</v>
      </c>
      <c r="B107" s="28">
        <v>2.6630541879588887</v>
      </c>
      <c r="C107" s="28">
        <v>2.7199045431808924</v>
      </c>
      <c r="D107" s="28">
        <f t="shared" si="11"/>
        <v>2.1347802639185836</v>
      </c>
      <c r="E107" s="28"/>
      <c r="H107" s="64"/>
      <c r="I107" s="64"/>
      <c r="J107" s="64"/>
      <c r="K107" s="31"/>
    </row>
    <row r="108" spans="1:11">
      <c r="A108" s="5" t="s">
        <v>40</v>
      </c>
      <c r="F108" s="15"/>
    </row>
    <row r="110" spans="1:11">
      <c r="A110" s="70" t="s">
        <v>90</v>
      </c>
      <c r="B110" s="70"/>
      <c r="C110" s="70"/>
      <c r="D110" s="70"/>
      <c r="E110" s="1"/>
      <c r="F110" s="1"/>
    </row>
    <row r="111" spans="1:11">
      <c r="A111" s="16" t="s">
        <v>29</v>
      </c>
      <c r="F111" s="22"/>
    </row>
    <row r="112" spans="1:11">
      <c r="A112" s="3" t="s">
        <v>30</v>
      </c>
      <c r="B112" s="29" t="s">
        <v>41</v>
      </c>
      <c r="C112" s="29" t="s">
        <v>89</v>
      </c>
      <c r="D112" s="3" t="s">
        <v>15</v>
      </c>
    </row>
    <row r="113" spans="1:6">
      <c r="A113" s="4" t="s">
        <v>31</v>
      </c>
      <c r="B113" s="7">
        <v>780.28272056000105</v>
      </c>
      <c r="C113" s="7">
        <v>971.53665285</v>
      </c>
      <c r="D113" s="11">
        <f>(C113-B113)/B113*100</f>
        <v>24.510850650740785</v>
      </c>
      <c r="E113" s="68"/>
      <c r="F113" s="25"/>
    </row>
    <row r="114" spans="1:6">
      <c r="A114" s="4" t="s">
        <v>32</v>
      </c>
      <c r="B114" s="7">
        <v>531.29369526999994</v>
      </c>
      <c r="C114" s="7">
        <v>586.70160128999999</v>
      </c>
      <c r="D114" s="27">
        <f t="shared" ref="D114:D116" si="12">(C114-B114)/B114*100</f>
        <v>10.428865712747092</v>
      </c>
      <c r="E114" s="68"/>
      <c r="F114" s="25"/>
    </row>
    <row r="115" spans="1:6">
      <c r="A115" s="4" t="s">
        <v>33</v>
      </c>
      <c r="B115" s="7">
        <v>173.11339493</v>
      </c>
      <c r="C115" s="7">
        <v>165.85495431000001</v>
      </c>
      <c r="D115" s="27">
        <f t="shared" si="12"/>
        <v>-4.1928821411740005</v>
      </c>
      <c r="E115" s="68"/>
      <c r="F115" s="25"/>
    </row>
    <row r="116" spans="1:6">
      <c r="A116" s="12" t="s">
        <v>34</v>
      </c>
      <c r="B116" s="13">
        <v>1484.68981076</v>
      </c>
      <c r="C116" s="13">
        <v>1724.09320845</v>
      </c>
      <c r="D116" s="28">
        <f t="shared" si="12"/>
        <v>16.124809098504656</v>
      </c>
      <c r="E116" s="25"/>
      <c r="F116" s="17"/>
    </row>
    <row r="117" spans="1:6">
      <c r="A117" s="5" t="s">
        <v>40</v>
      </c>
      <c r="B117" s="22"/>
      <c r="C117" s="22"/>
    </row>
    <row r="118" spans="1:6">
      <c r="B118" s="22"/>
      <c r="C118" s="22"/>
    </row>
    <row r="119" spans="1:6">
      <c r="B119" s="22"/>
      <c r="C119" s="22"/>
    </row>
    <row r="120" spans="1:6">
      <c r="C120" s="18"/>
    </row>
    <row r="121" spans="1:6">
      <c r="B121" s="10"/>
      <c r="C121" s="22"/>
    </row>
    <row r="122" spans="1:6">
      <c r="B122" s="71"/>
      <c r="C122" s="71"/>
      <c r="D122" s="71"/>
      <c r="E122" s="71"/>
    </row>
    <row r="123" spans="1:6">
      <c r="B123" s="71"/>
      <c r="C123" s="71"/>
      <c r="D123" s="71"/>
      <c r="E123" s="71"/>
    </row>
  </sheetData>
  <mergeCells count="12">
    <mergeCell ref="A1:F2"/>
    <mergeCell ref="A5:D5"/>
    <mergeCell ref="A29:E29"/>
    <mergeCell ref="A17:E17"/>
    <mergeCell ref="B122:E123"/>
    <mergeCell ref="A110:D110"/>
    <mergeCell ref="A39:D39"/>
    <mergeCell ref="A53:D53"/>
    <mergeCell ref="A67:C67"/>
    <mergeCell ref="A81:E81"/>
    <mergeCell ref="A95:D95"/>
    <mergeCell ref="A3:B3"/>
  </mergeCells>
  <pageMargins left="0.7" right="0.7" top="0.75" bottom="0.75" header="0.3" footer="0.3"/>
  <pageSetup paperSize="9" scale="71" orientation="portrait" r:id="rId1"/>
  <rowBreaks count="1" manualBreakCount="1">
    <brk id="64" max="5" man="1"/>
  </rowBreaks>
  <ignoredErrors>
    <ignoredError sqref="D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topLeftCell="A97" workbookViewId="0">
      <selection activeCell="D104" sqref="D104"/>
    </sheetView>
  </sheetViews>
  <sheetFormatPr defaultRowHeight="15"/>
  <cols>
    <col min="1" max="1" width="37.28515625" customWidth="1"/>
    <col min="2" max="2" width="12.85546875" customWidth="1"/>
    <col min="3" max="3" width="12.7109375" customWidth="1"/>
    <col min="4" max="4" width="12" customWidth="1"/>
    <col min="5" max="5" width="11.140625" customWidth="1"/>
    <col min="6" max="6" width="11" customWidth="1"/>
  </cols>
  <sheetData>
    <row r="1" spans="1:5">
      <c r="A1" s="71" t="s">
        <v>98</v>
      </c>
      <c r="B1" s="71"/>
      <c r="C1" s="71"/>
      <c r="D1" s="71"/>
    </row>
    <row r="2" spans="1:5">
      <c r="A2" s="71"/>
      <c r="B2" s="71"/>
      <c r="C2" s="71"/>
      <c r="D2" s="71"/>
    </row>
    <row r="4" spans="1:5">
      <c r="A4" s="72" t="s">
        <v>99</v>
      </c>
      <c r="B4" s="72"/>
      <c r="C4" s="72"/>
      <c r="D4" s="72"/>
      <c r="E4" s="41"/>
    </row>
    <row r="5" spans="1:5">
      <c r="A5" s="42" t="s">
        <v>42</v>
      </c>
      <c r="B5" s="43" t="s">
        <v>81</v>
      </c>
      <c r="C5" s="43" t="s">
        <v>104</v>
      </c>
      <c r="D5" s="43" t="s">
        <v>43</v>
      </c>
    </row>
    <row r="6" spans="1:5">
      <c r="A6" s="44" t="s">
        <v>44</v>
      </c>
      <c r="B6" s="7">
        <v>163</v>
      </c>
      <c r="C6" s="33">
        <v>169</v>
      </c>
      <c r="D6" s="37">
        <v>3.6809815950920246</v>
      </c>
    </row>
    <row r="7" spans="1:5">
      <c r="A7" s="44" t="s">
        <v>45</v>
      </c>
      <c r="B7" s="33">
        <v>31482</v>
      </c>
      <c r="C7" s="33">
        <v>33074</v>
      </c>
      <c r="D7" s="37">
        <v>5.0568578870465659</v>
      </c>
    </row>
    <row r="8" spans="1:5">
      <c r="A8" s="44" t="s">
        <v>46</v>
      </c>
      <c r="B8" s="33">
        <v>1284.8979999999999</v>
      </c>
      <c r="C8" s="7">
        <v>1291.4739999999999</v>
      </c>
      <c r="D8" s="37">
        <v>0.51179159746532576</v>
      </c>
    </row>
    <row r="9" spans="1:5">
      <c r="A9" s="44" t="s">
        <v>47</v>
      </c>
      <c r="B9" s="33">
        <v>3421.7530000000002</v>
      </c>
      <c r="C9" s="7">
        <v>3512.6860000000001</v>
      </c>
      <c r="D9" s="37">
        <v>2.6574974873990023</v>
      </c>
    </row>
    <row r="10" spans="1:5">
      <c r="A10" s="44" t="s">
        <v>48</v>
      </c>
      <c r="B10" s="34">
        <v>2.6630541879588887</v>
      </c>
      <c r="C10" s="10">
        <v>2.7199045431808924</v>
      </c>
      <c r="D10" s="37">
        <v>2.1347802639185836</v>
      </c>
    </row>
    <row r="11" spans="1:5">
      <c r="A11" s="44" t="s">
        <v>49</v>
      </c>
      <c r="B11" s="60">
        <v>77.797781522524005</v>
      </c>
      <c r="C11" s="61">
        <v>78.856347997044196</v>
      </c>
      <c r="D11" s="37">
        <v>1.3606640881060534</v>
      </c>
    </row>
    <row r="12" spans="1:5">
      <c r="A12" s="44" t="s">
        <v>84</v>
      </c>
      <c r="B12" s="33">
        <v>364.48745732721056</v>
      </c>
      <c r="C12" s="7">
        <v>418.19546654906827</v>
      </c>
      <c r="D12" s="37">
        <v>14.735214653392731</v>
      </c>
    </row>
    <row r="13" spans="1:5">
      <c r="A13" s="45" t="s">
        <v>85</v>
      </c>
      <c r="B13" s="35">
        <v>283.56315572842624</v>
      </c>
      <c r="C13" s="9">
        <v>329.77367240979584</v>
      </c>
      <c r="D13" s="46">
        <v>16.296375515592825</v>
      </c>
    </row>
    <row r="14" spans="1:5">
      <c r="A14" s="44" t="s">
        <v>50</v>
      </c>
    </row>
    <row r="17" spans="1:5">
      <c r="A17" s="72" t="s">
        <v>105</v>
      </c>
      <c r="B17" s="72"/>
      <c r="C17" s="72"/>
      <c r="D17" s="72"/>
      <c r="E17" s="47"/>
    </row>
    <row r="18" spans="1:5" s="50" customFormat="1" ht="30">
      <c r="A18" s="48" t="s">
        <v>42</v>
      </c>
      <c r="B18" s="49" t="s">
        <v>51</v>
      </c>
      <c r="C18" s="49" t="s">
        <v>52</v>
      </c>
      <c r="D18" s="49" t="s">
        <v>53</v>
      </c>
    </row>
    <row r="19" spans="1:5">
      <c r="A19" s="44" t="s">
        <v>44</v>
      </c>
      <c r="B19" s="7">
        <v>123</v>
      </c>
      <c r="C19" s="7">
        <v>46</v>
      </c>
      <c r="D19" s="8">
        <v>169</v>
      </c>
    </row>
    <row r="20" spans="1:5">
      <c r="A20" s="44" t="s">
        <v>45</v>
      </c>
      <c r="B20" s="7">
        <v>27362</v>
      </c>
      <c r="C20" s="7">
        <v>5712</v>
      </c>
      <c r="D20" s="8">
        <v>33074</v>
      </c>
    </row>
    <row r="21" spans="1:5">
      <c r="A21" s="44" t="s">
        <v>46</v>
      </c>
      <c r="B21" s="7">
        <v>1174.9169999999999</v>
      </c>
      <c r="C21" s="7">
        <v>116.557</v>
      </c>
      <c r="D21" s="8">
        <v>1291.4739999999999</v>
      </c>
    </row>
    <row r="22" spans="1:5">
      <c r="A22" s="44" t="s">
        <v>47</v>
      </c>
      <c r="B22" s="7">
        <v>2876.7489999999998</v>
      </c>
      <c r="C22" s="7">
        <v>635.93700000000001</v>
      </c>
      <c r="D22" s="8">
        <v>3512.6859999999997</v>
      </c>
    </row>
    <row r="23" spans="1:5">
      <c r="A23" s="44" t="s">
        <v>48</v>
      </c>
      <c r="B23" s="10">
        <v>2.4484699770281644</v>
      </c>
      <c r="C23" s="10">
        <v>5.4560172276225369</v>
      </c>
      <c r="D23" s="27">
        <v>2.6648323867249419</v>
      </c>
    </row>
    <row r="24" spans="1:5">
      <c r="A24" s="44" t="s">
        <v>49</v>
      </c>
      <c r="B24" s="61">
        <v>77.726089844122399</v>
      </c>
      <c r="C24" s="61">
        <v>84.2184998800887</v>
      </c>
      <c r="D24" s="62">
        <v>78.856347997044196</v>
      </c>
    </row>
    <row r="25" spans="1:5">
      <c r="A25" s="44" t="s">
        <v>84</v>
      </c>
      <c r="B25" s="7">
        <v>446.2530657906911</v>
      </c>
      <c r="C25" s="7">
        <v>295.34656166727245</v>
      </c>
      <c r="D25" s="8">
        <v>418.19546654906827</v>
      </c>
    </row>
    <row r="26" spans="1:5">
      <c r="A26" s="45" t="s">
        <v>85</v>
      </c>
      <c r="B26" s="9">
        <v>346.85505884862346</v>
      </c>
      <c r="C26" s="9">
        <v>248.73644368359788</v>
      </c>
      <c r="D26" s="24">
        <v>329.77367240979584</v>
      </c>
    </row>
    <row r="27" spans="1:5">
      <c r="A27" s="44" t="s">
        <v>50</v>
      </c>
    </row>
    <row r="30" spans="1:5">
      <c r="A30" s="72" t="s">
        <v>106</v>
      </c>
      <c r="B30" s="72"/>
      <c r="C30" s="72"/>
      <c r="D30" s="72"/>
      <c r="E30" s="41"/>
    </row>
    <row r="31" spans="1:5">
      <c r="A31" s="48" t="s">
        <v>42</v>
      </c>
      <c r="B31" s="49" t="s">
        <v>54</v>
      </c>
      <c r="C31" s="49" t="s">
        <v>55</v>
      </c>
      <c r="D31" s="49" t="s">
        <v>56</v>
      </c>
      <c r="E31" s="49" t="s">
        <v>53</v>
      </c>
    </row>
    <row r="32" spans="1:5">
      <c r="A32" s="44" t="s">
        <v>46</v>
      </c>
      <c r="B32" s="7">
        <v>1121.001</v>
      </c>
      <c r="C32" s="7">
        <v>132.751</v>
      </c>
      <c r="D32" s="7">
        <v>37.722000000000001</v>
      </c>
      <c r="E32" s="8">
        <v>1291.4739999999999</v>
      </c>
    </row>
    <row r="33" spans="1:5">
      <c r="A33" s="44" t="s">
        <v>47</v>
      </c>
      <c r="B33" s="7">
        <v>3164.3719999999998</v>
      </c>
      <c r="C33" s="7">
        <v>264.37099999999998</v>
      </c>
      <c r="D33" s="7">
        <v>83.942999999999998</v>
      </c>
      <c r="E33" s="8">
        <v>3512.6860000000001</v>
      </c>
    </row>
    <row r="34" spans="1:5">
      <c r="A34" s="44" t="s">
        <v>48</v>
      </c>
      <c r="B34" s="10">
        <v>2.8228092570836245</v>
      </c>
      <c r="C34" s="10">
        <v>1.9914802901673057</v>
      </c>
      <c r="D34" s="10">
        <v>2.2253061873707649</v>
      </c>
      <c r="E34" s="27">
        <v>2.6648323867249419</v>
      </c>
    </row>
    <row r="35" spans="1:5">
      <c r="A35" s="44" t="s">
        <v>49</v>
      </c>
      <c r="B35" s="61">
        <v>80.966567652891797</v>
      </c>
      <c r="C35" s="61">
        <v>68.0296646333246</v>
      </c>
      <c r="D35" s="61">
        <v>50.0666740748972</v>
      </c>
      <c r="E35" s="62">
        <v>78.856347997044196</v>
      </c>
    </row>
    <row r="36" spans="1:5">
      <c r="A36" s="44" t="s">
        <v>84</v>
      </c>
      <c r="B36" s="7">
        <v>416.36645711824764</v>
      </c>
      <c r="C36" s="7">
        <v>296.06657000046221</v>
      </c>
      <c r="D36" s="7">
        <v>831.93976510191237</v>
      </c>
      <c r="E36" s="8">
        <v>418.19546654906827</v>
      </c>
    </row>
    <row r="37" spans="1:5">
      <c r="A37" s="45" t="s">
        <v>85</v>
      </c>
      <c r="B37" s="9">
        <v>337.11762918659463</v>
      </c>
      <c r="C37" s="9">
        <v>201.41309466270181</v>
      </c>
      <c r="D37" s="9">
        <v>416.52457069303995</v>
      </c>
      <c r="E37" s="24">
        <v>329.77367240979584</v>
      </c>
    </row>
    <row r="38" spans="1:5">
      <c r="A38" s="44" t="s">
        <v>50</v>
      </c>
    </row>
    <row r="41" spans="1:5">
      <c r="A41" s="72" t="s">
        <v>100</v>
      </c>
      <c r="B41" s="72"/>
      <c r="C41" s="72"/>
      <c r="D41" s="72"/>
      <c r="E41" s="72"/>
    </row>
    <row r="42" spans="1:5" ht="30">
      <c r="A42" s="48" t="s">
        <v>57</v>
      </c>
      <c r="B42" s="51" t="s">
        <v>81</v>
      </c>
      <c r="C42" s="51" t="s">
        <v>104</v>
      </c>
      <c r="D42" s="51" t="s">
        <v>107</v>
      </c>
      <c r="E42" s="51" t="s">
        <v>58</v>
      </c>
    </row>
    <row r="43" spans="1:5">
      <c r="A43" s="44" t="s">
        <v>59</v>
      </c>
      <c r="B43" s="7">
        <v>354724</v>
      </c>
      <c r="C43" s="7">
        <v>331878</v>
      </c>
      <c r="D43" s="27">
        <v>25.697613734384124</v>
      </c>
      <c r="E43" s="37">
        <v>-6.4405002198892651</v>
      </c>
    </row>
    <row r="44" spans="1:5">
      <c r="A44" s="44" t="s">
        <v>60</v>
      </c>
      <c r="B44" s="7">
        <v>68044</v>
      </c>
      <c r="C44" s="7">
        <v>72955</v>
      </c>
      <c r="D44" s="27">
        <v>5.6489716401569057</v>
      </c>
      <c r="E44" s="37">
        <v>7.2173887484568811</v>
      </c>
    </row>
    <row r="45" spans="1:5">
      <c r="A45" s="44" t="s">
        <v>61</v>
      </c>
      <c r="B45" s="7">
        <v>134271</v>
      </c>
      <c r="C45" s="7">
        <v>144847</v>
      </c>
      <c r="D45" s="27">
        <v>11.215634228795935</v>
      </c>
      <c r="E45" s="37">
        <v>7.8766077559562371</v>
      </c>
    </row>
    <row r="46" spans="1:5">
      <c r="A46" s="44" t="s">
        <v>62</v>
      </c>
      <c r="B46" s="7">
        <v>350564</v>
      </c>
      <c r="C46" s="7">
        <v>349966</v>
      </c>
      <c r="D46" s="27">
        <v>27.0981839355651</v>
      </c>
      <c r="E46" s="37">
        <v>-0.17058226172681734</v>
      </c>
    </row>
    <row r="47" spans="1:5">
      <c r="A47" s="44" t="s">
        <v>63</v>
      </c>
      <c r="B47" s="7">
        <v>269064</v>
      </c>
      <c r="C47" s="7">
        <v>267445</v>
      </c>
      <c r="D47" s="27">
        <v>20.708508262651822</v>
      </c>
      <c r="E47" s="37">
        <v>-0.60171557696310174</v>
      </c>
    </row>
    <row r="48" spans="1:5">
      <c r="A48" s="44" t="s">
        <v>64</v>
      </c>
      <c r="B48" s="7">
        <v>73520</v>
      </c>
      <c r="C48" s="7">
        <v>85476</v>
      </c>
      <c r="D48" s="27">
        <v>6.6184839958063417</v>
      </c>
      <c r="E48" s="37">
        <v>16.262241566920565</v>
      </c>
    </row>
    <row r="49" spans="1:6">
      <c r="A49" s="44" t="s">
        <v>65</v>
      </c>
      <c r="B49" s="7">
        <v>18695</v>
      </c>
      <c r="C49" s="7">
        <v>22968</v>
      </c>
      <c r="D49" s="27">
        <v>1.7784330152987982</v>
      </c>
      <c r="E49" s="37">
        <v>22.856378710885263</v>
      </c>
    </row>
    <row r="50" spans="1:6">
      <c r="A50" s="44" t="s">
        <v>66</v>
      </c>
      <c r="B50" s="7">
        <v>15442</v>
      </c>
      <c r="C50" s="7">
        <v>15746</v>
      </c>
      <c r="D50" s="27">
        <v>1.2192270227662345</v>
      </c>
      <c r="E50" s="37">
        <v>1.9686569097267193</v>
      </c>
    </row>
    <row r="51" spans="1:6">
      <c r="A51" s="44" t="s">
        <v>67</v>
      </c>
      <c r="B51" s="7">
        <v>574</v>
      </c>
      <c r="C51" s="7">
        <v>193</v>
      </c>
      <c r="D51" s="27">
        <v>1.4944164574741729E-2</v>
      </c>
      <c r="E51" s="37">
        <v>-66.376306620209064</v>
      </c>
    </row>
    <row r="52" spans="1:6">
      <c r="A52" s="52" t="s">
        <v>68</v>
      </c>
      <c r="B52" s="13">
        <v>1284898</v>
      </c>
      <c r="C52" s="13">
        <v>1291474</v>
      </c>
      <c r="D52" s="28">
        <v>100</v>
      </c>
      <c r="E52" s="28">
        <v>0.5117915974653241</v>
      </c>
    </row>
    <row r="53" spans="1:6">
      <c r="A53" s="44" t="s">
        <v>50</v>
      </c>
    </row>
    <row r="54" spans="1:6">
      <c r="A54" s="44"/>
    </row>
    <row r="56" spans="1:6">
      <c r="A56" s="72" t="s">
        <v>108</v>
      </c>
      <c r="B56" s="72"/>
      <c r="C56" s="72"/>
      <c r="D56" s="72"/>
      <c r="E56" s="72"/>
      <c r="F56" s="72"/>
    </row>
    <row r="57" spans="1:6" ht="34.5" customHeight="1">
      <c r="A57" s="48" t="s">
        <v>57</v>
      </c>
      <c r="B57" s="49" t="s">
        <v>69</v>
      </c>
      <c r="C57" s="49" t="s">
        <v>70</v>
      </c>
      <c r="D57" s="49" t="s">
        <v>71</v>
      </c>
      <c r="E57" s="49" t="s">
        <v>52</v>
      </c>
      <c r="F57" s="49" t="s">
        <v>72</v>
      </c>
    </row>
    <row r="58" spans="1:6">
      <c r="A58" s="44" t="s">
        <v>59</v>
      </c>
      <c r="B58" s="7">
        <v>145040</v>
      </c>
      <c r="C58" s="7">
        <v>110996</v>
      </c>
      <c r="D58" s="7">
        <v>42649</v>
      </c>
      <c r="E58" s="7">
        <v>33193</v>
      </c>
      <c r="F58" s="8">
        <v>331878</v>
      </c>
    </row>
    <row r="59" spans="1:6">
      <c r="A59" s="44" t="s">
        <v>60</v>
      </c>
      <c r="B59" s="7">
        <v>30444</v>
      </c>
      <c r="C59" s="7">
        <v>22465</v>
      </c>
      <c r="D59" s="7">
        <v>10866</v>
      </c>
      <c r="E59" s="7">
        <v>9180</v>
      </c>
      <c r="F59" s="8">
        <v>72955</v>
      </c>
    </row>
    <row r="60" spans="1:6">
      <c r="A60" s="44" t="s">
        <v>61</v>
      </c>
      <c r="B60" s="7">
        <v>47823</v>
      </c>
      <c r="C60" s="7">
        <v>47474</v>
      </c>
      <c r="D60" s="7">
        <v>32963</v>
      </c>
      <c r="E60" s="7">
        <v>16587</v>
      </c>
      <c r="F60" s="8">
        <v>144847</v>
      </c>
    </row>
    <row r="61" spans="1:6">
      <c r="A61" s="44" t="s">
        <v>62</v>
      </c>
      <c r="B61" s="7">
        <v>138486</v>
      </c>
      <c r="C61" s="7">
        <v>112462</v>
      </c>
      <c r="D61" s="7">
        <v>70178</v>
      </c>
      <c r="E61" s="7">
        <v>28840</v>
      </c>
      <c r="F61" s="8">
        <v>349966</v>
      </c>
    </row>
    <row r="62" spans="1:6">
      <c r="A62" s="44" t="s">
        <v>63</v>
      </c>
      <c r="B62" s="7">
        <v>153543</v>
      </c>
      <c r="C62" s="7">
        <v>72491</v>
      </c>
      <c r="D62" s="7">
        <v>23594</v>
      </c>
      <c r="E62" s="7">
        <v>17817</v>
      </c>
      <c r="F62" s="8">
        <v>267445</v>
      </c>
    </row>
    <row r="63" spans="1:6">
      <c r="A63" s="44" t="s">
        <v>64</v>
      </c>
      <c r="B63" s="7">
        <v>45670</v>
      </c>
      <c r="C63" s="7">
        <v>24591</v>
      </c>
      <c r="D63" s="7">
        <v>8371</v>
      </c>
      <c r="E63" s="7">
        <v>6844</v>
      </c>
      <c r="F63" s="8">
        <v>85476</v>
      </c>
    </row>
    <row r="64" spans="1:6">
      <c r="A64" s="44" t="s">
        <v>65</v>
      </c>
      <c r="B64" s="7">
        <v>7333</v>
      </c>
      <c r="C64" s="7">
        <v>7246</v>
      </c>
      <c r="D64" s="7">
        <v>5870</v>
      </c>
      <c r="E64" s="7">
        <v>2519</v>
      </c>
      <c r="F64" s="8">
        <v>22968</v>
      </c>
    </row>
    <row r="65" spans="1:6">
      <c r="A65" s="44" t="s">
        <v>66</v>
      </c>
      <c r="B65" s="7">
        <v>7073</v>
      </c>
      <c r="C65" s="7">
        <v>4525</v>
      </c>
      <c r="D65" s="7">
        <v>2571</v>
      </c>
      <c r="E65" s="7">
        <v>1577</v>
      </c>
      <c r="F65" s="8">
        <v>15746</v>
      </c>
    </row>
    <row r="66" spans="1:6">
      <c r="A66" s="44" t="s">
        <v>67</v>
      </c>
      <c r="B66" s="7">
        <v>101</v>
      </c>
      <c r="C66" s="7">
        <v>92</v>
      </c>
      <c r="D66" s="7">
        <v>0</v>
      </c>
      <c r="E66" s="7">
        <v>0</v>
      </c>
      <c r="F66" s="8">
        <v>193</v>
      </c>
    </row>
    <row r="67" spans="1:6">
      <c r="A67" s="52" t="s">
        <v>68</v>
      </c>
      <c r="B67" s="13">
        <v>575513</v>
      </c>
      <c r="C67" s="13">
        <v>402342</v>
      </c>
      <c r="D67" s="13">
        <v>197062</v>
      </c>
      <c r="E67" s="13">
        <v>116557</v>
      </c>
      <c r="F67" s="13">
        <v>1291474</v>
      </c>
    </row>
    <row r="68" spans="1:6">
      <c r="A68" s="44" t="s">
        <v>50</v>
      </c>
    </row>
    <row r="71" spans="1:6">
      <c r="A71" s="72" t="s">
        <v>101</v>
      </c>
      <c r="B71" s="72"/>
      <c r="C71" s="72"/>
      <c r="D71" s="72"/>
      <c r="E71" s="72"/>
    </row>
    <row r="72" spans="1:6" ht="30">
      <c r="A72" s="48" t="s">
        <v>57</v>
      </c>
      <c r="B72" s="51" t="s">
        <v>81</v>
      </c>
      <c r="C72" s="51" t="s">
        <v>104</v>
      </c>
      <c r="D72" s="51" t="s">
        <v>107</v>
      </c>
      <c r="E72" s="51" t="s">
        <v>73</v>
      </c>
    </row>
    <row r="73" spans="1:6">
      <c r="A73" s="44" t="s">
        <v>59</v>
      </c>
      <c r="B73" s="7">
        <v>799431</v>
      </c>
      <c r="C73" s="7">
        <v>703885</v>
      </c>
      <c r="D73" s="10">
        <v>20.038369498440794</v>
      </c>
      <c r="E73" s="27">
        <v>-11.951750682673051</v>
      </c>
    </row>
    <row r="74" spans="1:6">
      <c r="A74" s="44" t="s">
        <v>60</v>
      </c>
      <c r="B74" s="7">
        <v>146693</v>
      </c>
      <c r="C74" s="7">
        <v>163272</v>
      </c>
      <c r="D74" s="10">
        <v>4.6480670347420743</v>
      </c>
      <c r="E74" s="27">
        <v>11.301834443361306</v>
      </c>
    </row>
    <row r="75" spans="1:6">
      <c r="A75" s="44" t="s">
        <v>61</v>
      </c>
      <c r="B75" s="7">
        <v>357502</v>
      </c>
      <c r="C75" s="7">
        <v>388878</v>
      </c>
      <c r="D75" s="10">
        <v>11.070673552944953</v>
      </c>
      <c r="E75" s="27">
        <v>8.7764543974579166</v>
      </c>
    </row>
    <row r="76" spans="1:6">
      <c r="A76" s="44" t="s">
        <v>62</v>
      </c>
      <c r="B76" s="7">
        <v>733583</v>
      </c>
      <c r="C76" s="7">
        <v>820842</v>
      </c>
      <c r="D76" s="10">
        <v>23.367929840583532</v>
      </c>
      <c r="E76" s="27">
        <v>11.894904871023456</v>
      </c>
    </row>
    <row r="77" spans="1:6">
      <c r="A77" s="44" t="s">
        <v>63</v>
      </c>
      <c r="B77" s="7">
        <v>1051981</v>
      </c>
      <c r="C77" s="7">
        <v>1058908</v>
      </c>
      <c r="D77" s="10">
        <v>30.145250671423518</v>
      </c>
      <c r="E77" s="27">
        <v>0.6584719686001933</v>
      </c>
    </row>
    <row r="78" spans="1:6">
      <c r="A78" s="44" t="s">
        <v>64</v>
      </c>
      <c r="B78" s="7">
        <v>233426</v>
      </c>
      <c r="C78" s="7">
        <v>258953</v>
      </c>
      <c r="D78" s="10">
        <v>7.3719370305230809</v>
      </c>
      <c r="E78" s="27">
        <v>10.935799782372143</v>
      </c>
    </row>
    <row r="79" spans="1:6">
      <c r="A79" s="44" t="s">
        <v>65</v>
      </c>
      <c r="B79" s="7">
        <v>54372</v>
      </c>
      <c r="C79" s="7">
        <v>67610</v>
      </c>
      <c r="D79" s="10">
        <v>1.924737935585475</v>
      </c>
      <c r="E79" s="27">
        <v>24.347090414183771</v>
      </c>
    </row>
    <row r="80" spans="1:6">
      <c r="A80" s="44" t="s">
        <v>66</v>
      </c>
      <c r="B80" s="7">
        <v>42930</v>
      </c>
      <c r="C80" s="7">
        <v>50074</v>
      </c>
      <c r="D80" s="10">
        <v>1.4255188195016577</v>
      </c>
      <c r="E80" s="27">
        <v>16.641043559282554</v>
      </c>
    </row>
    <row r="81" spans="1:6">
      <c r="A81" s="44" t="s">
        <v>67</v>
      </c>
      <c r="B81" s="7">
        <v>1835</v>
      </c>
      <c r="C81" s="7">
        <v>264</v>
      </c>
      <c r="D81" s="10">
        <v>7.5156162549114827E-3</v>
      </c>
      <c r="E81" s="27">
        <v>-85.613079019073567</v>
      </c>
    </row>
    <row r="82" spans="1:6">
      <c r="A82" s="52" t="s">
        <v>68</v>
      </c>
      <c r="B82" s="32">
        <v>3421753</v>
      </c>
      <c r="C82" s="32">
        <v>3512686</v>
      </c>
      <c r="D82" s="28">
        <v>100</v>
      </c>
      <c r="E82" s="28">
        <v>2.6574974873990027</v>
      </c>
    </row>
    <row r="83" spans="1:6">
      <c r="A83" s="44" t="s">
        <v>50</v>
      </c>
    </row>
    <row r="86" spans="1:6">
      <c r="A86" s="72" t="s">
        <v>109</v>
      </c>
      <c r="B86" s="72"/>
      <c r="C86" s="72"/>
      <c r="D86" s="72"/>
      <c r="E86" s="72"/>
      <c r="F86" s="72"/>
    </row>
    <row r="87" spans="1:6" ht="30">
      <c r="A87" s="48" t="s">
        <v>57</v>
      </c>
      <c r="B87" s="49" t="s">
        <v>69</v>
      </c>
      <c r="C87" s="49" t="s">
        <v>70</v>
      </c>
      <c r="D87" s="49" t="s">
        <v>71</v>
      </c>
      <c r="E87" s="49" t="s">
        <v>52</v>
      </c>
      <c r="F87" s="49" t="s">
        <v>72</v>
      </c>
    </row>
    <row r="88" spans="1:6">
      <c r="A88" s="44" t="s">
        <v>59</v>
      </c>
      <c r="B88" s="7">
        <v>312562</v>
      </c>
      <c r="C88" s="7">
        <v>187834</v>
      </c>
      <c r="D88" s="7">
        <v>93393</v>
      </c>
      <c r="E88" s="7">
        <v>110096</v>
      </c>
      <c r="F88" s="8">
        <v>703885</v>
      </c>
    </row>
    <row r="89" spans="1:6">
      <c r="A89" s="44" t="s">
        <v>60</v>
      </c>
      <c r="B89" s="7">
        <v>68452</v>
      </c>
      <c r="C89" s="7">
        <v>45361</v>
      </c>
      <c r="D89" s="7">
        <v>22140</v>
      </c>
      <c r="E89" s="7">
        <v>27319</v>
      </c>
      <c r="F89" s="8">
        <v>163272</v>
      </c>
    </row>
    <row r="90" spans="1:6">
      <c r="A90" s="44" t="s">
        <v>61</v>
      </c>
      <c r="B90" s="7">
        <v>118426</v>
      </c>
      <c r="C90" s="7">
        <v>98178</v>
      </c>
      <c r="D90" s="7">
        <v>73437</v>
      </c>
      <c r="E90" s="7">
        <v>98837</v>
      </c>
      <c r="F90" s="8">
        <v>388878</v>
      </c>
    </row>
    <row r="91" spans="1:6">
      <c r="A91" s="44" t="s">
        <v>62</v>
      </c>
      <c r="B91" s="7">
        <v>269185</v>
      </c>
      <c r="C91" s="7">
        <v>214426</v>
      </c>
      <c r="D91" s="7">
        <v>157089</v>
      </c>
      <c r="E91" s="7">
        <v>180142</v>
      </c>
      <c r="F91" s="8">
        <v>820842</v>
      </c>
    </row>
    <row r="92" spans="1:6">
      <c r="A92" s="44" t="s">
        <v>63</v>
      </c>
      <c r="B92" s="7">
        <v>611368</v>
      </c>
      <c r="C92" s="7">
        <v>224361</v>
      </c>
      <c r="D92" s="7">
        <v>86859</v>
      </c>
      <c r="E92" s="7">
        <v>136320</v>
      </c>
      <c r="F92" s="8">
        <v>1058908</v>
      </c>
    </row>
    <row r="93" spans="1:6">
      <c r="A93" s="44" t="s">
        <v>64</v>
      </c>
      <c r="B93" s="7">
        <v>117952</v>
      </c>
      <c r="C93" s="7">
        <v>60763</v>
      </c>
      <c r="D93" s="7">
        <v>23851</v>
      </c>
      <c r="E93" s="7">
        <v>56387</v>
      </c>
      <c r="F93" s="8">
        <v>258953</v>
      </c>
    </row>
    <row r="94" spans="1:6">
      <c r="A94" s="44" t="s">
        <v>65</v>
      </c>
      <c r="B94" s="7">
        <v>19115</v>
      </c>
      <c r="C94" s="7">
        <v>18107</v>
      </c>
      <c r="D94" s="7">
        <v>16680</v>
      </c>
      <c r="E94" s="7">
        <v>13708</v>
      </c>
      <c r="F94" s="8">
        <v>67610</v>
      </c>
    </row>
    <row r="95" spans="1:6">
      <c r="A95" s="44" t="s">
        <v>66</v>
      </c>
      <c r="B95" s="7">
        <v>19183</v>
      </c>
      <c r="C95" s="7">
        <v>11754</v>
      </c>
      <c r="D95" s="7">
        <v>6009</v>
      </c>
      <c r="E95" s="7">
        <v>13128</v>
      </c>
      <c r="F95" s="8">
        <v>50074</v>
      </c>
    </row>
    <row r="96" spans="1:6">
      <c r="A96" s="44" t="s">
        <v>67</v>
      </c>
      <c r="B96" s="7">
        <v>150</v>
      </c>
      <c r="C96" s="7">
        <v>114</v>
      </c>
      <c r="D96" s="7">
        <v>0</v>
      </c>
      <c r="E96" s="7">
        <v>0</v>
      </c>
      <c r="F96" s="8">
        <v>264</v>
      </c>
    </row>
    <row r="97" spans="1:6">
      <c r="A97" s="52" t="s">
        <v>68</v>
      </c>
      <c r="B97" s="13">
        <v>1536393</v>
      </c>
      <c r="C97" s="13">
        <v>860898</v>
      </c>
      <c r="D97" s="13">
        <v>479458</v>
      </c>
      <c r="E97" s="13">
        <v>635937</v>
      </c>
      <c r="F97" s="13">
        <v>3512686</v>
      </c>
    </row>
    <row r="98" spans="1:6">
      <c r="A98" s="44" t="s">
        <v>50</v>
      </c>
    </row>
    <row r="101" spans="1:6">
      <c r="A101" s="72" t="s">
        <v>102</v>
      </c>
      <c r="B101" s="72"/>
      <c r="C101" s="72"/>
      <c r="D101" s="72"/>
      <c r="E101" s="72"/>
      <c r="F101" s="72"/>
    </row>
    <row r="102" spans="1:6">
      <c r="A102" s="53" t="s">
        <v>74</v>
      </c>
      <c r="B102" s="54"/>
      <c r="C102" s="54"/>
      <c r="D102" s="54"/>
      <c r="E102" s="54"/>
    </row>
    <row r="103" spans="1:6">
      <c r="A103" s="48" t="s">
        <v>57</v>
      </c>
      <c r="B103" s="51" t="s">
        <v>81</v>
      </c>
      <c r="C103" s="51" t="s">
        <v>104</v>
      </c>
      <c r="D103" s="51" t="s">
        <v>43</v>
      </c>
    </row>
    <row r="104" spans="1:6">
      <c r="A104" s="44" t="s">
        <v>59</v>
      </c>
      <c r="B104" s="26">
        <v>2.2536704592866568</v>
      </c>
      <c r="C104" s="26">
        <v>2.12091491451678</v>
      </c>
      <c r="D104" s="37">
        <v>-5.8906369483982663</v>
      </c>
    </row>
    <row r="105" spans="1:6">
      <c r="A105" s="44" t="s">
        <v>60</v>
      </c>
      <c r="B105" s="26">
        <v>2.1558550349773675</v>
      </c>
      <c r="C105" s="26">
        <v>2.2379823178671785</v>
      </c>
      <c r="D105" s="37">
        <v>3.8094993196364504</v>
      </c>
    </row>
    <row r="106" spans="1:6">
      <c r="A106" s="44" t="s">
        <v>61</v>
      </c>
      <c r="B106" s="26">
        <v>2.662540682649269</v>
      </c>
      <c r="C106" s="26">
        <v>2.6847501156392606</v>
      </c>
      <c r="D106" s="37">
        <v>0.8341443619893476</v>
      </c>
    </row>
    <row r="107" spans="1:6">
      <c r="A107" s="44" t="s">
        <v>62</v>
      </c>
      <c r="B107" s="26">
        <v>2.0925793863602653</v>
      </c>
      <c r="C107" s="26">
        <v>2.3454907048113247</v>
      </c>
      <c r="D107" s="37">
        <v>12.086103882107025</v>
      </c>
    </row>
    <row r="108" spans="1:6">
      <c r="A108" s="44" t="s">
        <v>63</v>
      </c>
      <c r="B108" s="26">
        <v>3.9097798293342847</v>
      </c>
      <c r="C108" s="26">
        <v>3.9593486511245302</v>
      </c>
      <c r="D108" s="37">
        <v>1.2678161930843435</v>
      </c>
    </row>
    <row r="109" spans="1:6">
      <c r="A109" s="44" t="s">
        <v>64</v>
      </c>
      <c r="B109" s="26">
        <v>3.1749999999999998</v>
      </c>
      <c r="C109" s="26">
        <v>3.0295404558004586</v>
      </c>
      <c r="D109" s="37">
        <v>-4.5814029669146841</v>
      </c>
    </row>
    <row r="110" spans="1:6">
      <c r="A110" s="44" t="s">
        <v>65</v>
      </c>
      <c r="B110" s="26">
        <v>2.9083712222519389</v>
      </c>
      <c r="C110" s="26">
        <v>2.9436607453848835</v>
      </c>
      <c r="D110" s="37">
        <v>1.2133775380166265</v>
      </c>
    </row>
    <row r="111" spans="1:6">
      <c r="A111" s="44" t="s">
        <v>66</v>
      </c>
      <c r="B111" s="26">
        <v>2.7800803004792125</v>
      </c>
      <c r="C111" s="26">
        <v>3.1801092340911978</v>
      </c>
      <c r="D111" s="37">
        <v>14.389114355546884</v>
      </c>
    </row>
    <row r="112" spans="1:6">
      <c r="A112" s="44" t="s">
        <v>67</v>
      </c>
      <c r="B112" s="26">
        <v>3.1968641114982579</v>
      </c>
      <c r="C112" s="26">
        <v>1.3678756476683938</v>
      </c>
      <c r="D112" s="37">
        <v>-57.21195521734834</v>
      </c>
    </row>
    <row r="113" spans="1:5">
      <c r="A113" s="52" t="s">
        <v>82</v>
      </c>
      <c r="B113" s="55">
        <v>2.6630541879588887</v>
      </c>
      <c r="C113" s="55">
        <v>2.7199045431808924</v>
      </c>
      <c r="D113" s="58">
        <v>2.1347802639185836</v>
      </c>
    </row>
    <row r="114" spans="1:5">
      <c r="A114" s="44" t="s">
        <v>50</v>
      </c>
    </row>
    <row r="117" spans="1:5">
      <c r="A117" s="72" t="s">
        <v>103</v>
      </c>
      <c r="B117" s="72"/>
      <c r="C117" s="72"/>
      <c r="D117" s="72"/>
      <c r="E117" s="72"/>
    </row>
    <row r="118" spans="1:5">
      <c r="A118" s="56" t="s">
        <v>75</v>
      </c>
      <c r="B118" s="54"/>
      <c r="C118" s="54"/>
      <c r="D118" s="54"/>
      <c r="E118" s="54"/>
    </row>
    <row r="119" spans="1:5">
      <c r="A119" s="48" t="s">
        <v>76</v>
      </c>
      <c r="B119" s="51" t="s">
        <v>81</v>
      </c>
      <c r="C119" s="51" t="s">
        <v>104</v>
      </c>
      <c r="D119" s="51" t="s">
        <v>43</v>
      </c>
    </row>
    <row r="120" spans="1:5">
      <c r="A120" s="44" t="s">
        <v>77</v>
      </c>
      <c r="B120" s="10">
        <v>780.28272056000105</v>
      </c>
      <c r="C120" s="10">
        <v>971.53665285</v>
      </c>
      <c r="D120" s="27">
        <v>24.510850650740785</v>
      </c>
    </row>
    <row r="121" spans="1:5">
      <c r="A121" s="44" t="s">
        <v>78</v>
      </c>
      <c r="B121" s="10">
        <v>531.29369526999994</v>
      </c>
      <c r="C121" s="10">
        <v>586.70160128999999</v>
      </c>
      <c r="D121" s="27">
        <v>10.428865712747092</v>
      </c>
    </row>
    <row r="122" spans="1:5">
      <c r="A122" s="44" t="s">
        <v>79</v>
      </c>
      <c r="B122" s="10">
        <v>173.11339493</v>
      </c>
      <c r="C122" s="10">
        <v>165.85495431000001</v>
      </c>
      <c r="D122" s="27">
        <v>-4.1928821411740005</v>
      </c>
    </row>
    <row r="123" spans="1:5">
      <c r="A123" s="52" t="s">
        <v>80</v>
      </c>
      <c r="B123" s="28">
        <v>1484.68981076</v>
      </c>
      <c r="C123" s="28">
        <v>1724.09320845</v>
      </c>
      <c r="D123" s="57">
        <v>16.124809098504656</v>
      </c>
    </row>
    <row r="124" spans="1:5">
      <c r="A124" s="44" t="s">
        <v>50</v>
      </c>
    </row>
  </sheetData>
  <mergeCells count="10">
    <mergeCell ref="A117:E117"/>
    <mergeCell ref="A1:D2"/>
    <mergeCell ref="A4:D4"/>
    <mergeCell ref="A17:D17"/>
    <mergeCell ref="A30:D30"/>
    <mergeCell ref="A41:E41"/>
    <mergeCell ref="A56:F56"/>
    <mergeCell ref="A71:E71"/>
    <mergeCell ref="A86:F86"/>
    <mergeCell ref="A101:F10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تقرير احصاءات المنشآت الفندقية - الربع الاول 2019</KeyWordsAr>
    <KeyWords xmlns="cac204a3-57fb-4aea-ba50-989298fa4f73">Hotel Establishments Statistics- Quarter one 2019</KeyWords>
    <ReleaseID_DB xmlns="cac204a3-57fb-4aea-ba50-989298fa4f73">11267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7A2A7A6D-DF8D-402B-B9CA-40AAF9EC2015}"/>
</file>

<file path=customXml/itemProps2.xml><?xml version="1.0" encoding="utf-8"?>
<ds:datastoreItem xmlns:ds="http://schemas.openxmlformats.org/officeDocument/2006/customXml" ds:itemID="{94162F27-4896-40B5-8CE4-4F83115F91A2}"/>
</file>

<file path=customXml/itemProps3.xml><?xml version="1.0" encoding="utf-8"?>
<ds:datastoreItem xmlns:ds="http://schemas.openxmlformats.org/officeDocument/2006/customXml" ds:itemID="{461B62B2-A791-4B1D-885C-20FA7276C7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Arabic</vt:lpstr>
      <vt:lpstr>En</vt:lpstr>
      <vt:lpstr>En!_Toc398020490</vt:lpstr>
      <vt:lpstr>En!_Toc445288749</vt:lpstr>
      <vt:lpstr>En!_Toc445288750</vt:lpstr>
      <vt:lpstr>En!_Toc445288752</vt:lpstr>
      <vt:lpstr>En!_Toc445288753</vt:lpstr>
      <vt:lpstr>En!_Toc445288754</vt:lpstr>
      <vt:lpstr>En!_Toc445288757</vt:lpstr>
      <vt:lpstr>Arabic!Print_Area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Azza Sultan Saeed Abdulla Alkalbani</dc:creator>
  <cp:lastModifiedBy>Amena Ali Almarzouqi</cp:lastModifiedBy>
  <dcterms:created xsi:type="dcterms:W3CDTF">2016-04-21T07:41:44Z</dcterms:created>
  <dcterms:modified xsi:type="dcterms:W3CDTF">2019-05-28T06:31:41Z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